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C:\Users\jonny.beltran\OneDrive - innovait\W\CTC\DTC\Finanzas\"/>
    </mc:Choice>
  </mc:AlternateContent>
  <bookViews>
    <workbookView xWindow="0" yWindow="0" windowWidth="21600" windowHeight="8325" tabRatio="756" activeTab="1"/>
  </bookViews>
  <sheets>
    <sheet name="INICIO" sheetId="6" r:id="rId1"/>
    <sheet name="GASTOS PLANIFICADOS" sheetId="2" r:id="rId2"/>
  </sheets>
  <definedNames>
    <definedName name="titulo_hoja_calculo">'GASTOS PLANIFICADOS'!$K$2</definedName>
  </definedNames>
  <calcPr calcId="162913"/>
</workbook>
</file>

<file path=xl/calcChain.xml><?xml version="1.0" encoding="utf-8"?>
<calcChain xmlns="http://schemas.openxmlformats.org/spreadsheetml/2006/main">
  <c r="D33" i="2" l="1"/>
  <c r="E33" i="2"/>
  <c r="F33" i="2"/>
  <c r="G33" i="2"/>
  <c r="H33" i="2"/>
  <c r="I33" i="2"/>
  <c r="J33" i="2"/>
  <c r="K33" i="2"/>
  <c r="L33" i="2"/>
  <c r="M33" i="2"/>
  <c r="N33" i="2"/>
  <c r="C33" i="2"/>
  <c r="D28" i="2"/>
  <c r="E28" i="2"/>
  <c r="F28" i="2"/>
  <c r="G28" i="2"/>
  <c r="H28" i="2"/>
  <c r="I28" i="2"/>
  <c r="J28" i="2"/>
  <c r="K28" i="2"/>
  <c r="L28" i="2"/>
  <c r="M28" i="2"/>
  <c r="N28" i="2"/>
  <c r="C28" i="2"/>
  <c r="D19" i="2"/>
  <c r="E19" i="2"/>
  <c r="F19" i="2"/>
  <c r="G19" i="2"/>
  <c r="H19" i="2"/>
  <c r="I19" i="2"/>
  <c r="J19" i="2"/>
  <c r="K19" i="2"/>
  <c r="L19" i="2"/>
  <c r="M19" i="2"/>
  <c r="N19" i="2"/>
  <c r="C19" i="2"/>
  <c r="O32" i="2" l="1"/>
  <c r="O31" i="2"/>
  <c r="O33" i="2" s="1"/>
  <c r="O27" i="2"/>
  <c r="O26" i="2"/>
  <c r="O25" i="2"/>
  <c r="O24" i="2"/>
  <c r="O23" i="2"/>
  <c r="O22" i="2"/>
  <c r="O18" i="2"/>
  <c r="O17" i="2"/>
  <c r="O16" i="2"/>
  <c r="O15" i="2"/>
  <c r="O14" i="2"/>
  <c r="O13" i="2"/>
  <c r="O12" i="2"/>
  <c r="O11" i="2"/>
  <c r="N7" i="2"/>
  <c r="M7" i="2"/>
  <c r="L7" i="2"/>
  <c r="K7" i="2"/>
  <c r="J7" i="2"/>
  <c r="I7" i="2"/>
  <c r="H7" i="2"/>
  <c r="G7" i="2"/>
  <c r="F7" i="2"/>
  <c r="E7" i="2"/>
  <c r="D7" i="2"/>
  <c r="C7" i="2"/>
  <c r="O6" i="2"/>
  <c r="J8" i="2" l="1"/>
  <c r="J36" i="2" s="1"/>
  <c r="L8" i="2"/>
  <c r="L36" i="2" s="1"/>
  <c r="G8" i="2"/>
  <c r="G36" i="2" s="1"/>
  <c r="H8" i="2"/>
  <c r="H36" i="2" s="1"/>
  <c r="N8" i="2"/>
  <c r="N36" i="2" s="1"/>
  <c r="D8" i="2"/>
  <c r="D36" i="2" s="1"/>
  <c r="E8" i="2"/>
  <c r="E36" i="2" s="1"/>
  <c r="K8" i="2"/>
  <c r="K36" i="2" s="1"/>
  <c r="F8" i="2"/>
  <c r="F36" i="2" s="1"/>
  <c r="M8" i="2"/>
  <c r="M36" i="2" s="1"/>
  <c r="C8" i="2"/>
  <c r="C36" i="2" s="1"/>
  <c r="I8" i="2"/>
  <c r="I36" i="2" s="1"/>
  <c r="O28" i="2"/>
  <c r="O19" i="2"/>
  <c r="O7" i="2"/>
  <c r="O8" i="2" s="1"/>
  <c r="E37" i="2" l="1"/>
  <c r="D37" i="2"/>
  <c r="J37" i="2"/>
  <c r="O36" i="2"/>
  <c r="I37" i="2"/>
  <c r="C37" i="2"/>
  <c r="F37" i="2"/>
  <c r="K37" i="2"/>
  <c r="N37" i="2"/>
  <c r="H37" i="2"/>
  <c r="M37" i="2"/>
  <c r="L37" i="2"/>
  <c r="G37" i="2"/>
</calcChain>
</file>

<file path=xl/sharedStrings.xml><?xml version="1.0" encoding="utf-8"?>
<sst xmlns="http://schemas.openxmlformats.org/spreadsheetml/2006/main" count="131" uniqueCount="76">
  <si>
    <t>ACERCA DE ESTA PLANTILLA</t>
  </si>
  <si>
    <t>Use el libro Presupuesto de gastos empresariales para realizar un seguimiento de los gastos planificados, los gastos reales y las desviaciones.</t>
  </si>
  <si>
    <t>Introduzca el nombre de la empresa y agregue el logotipo.</t>
  </si>
  <si>
    <t>Escriba la información en las tablas de las hojas de cálculo Gastos planificados y Gastos reales.</t>
  </si>
  <si>
    <t>Las tablas de la hoja de cálculo Desviaciones de gastos y los gráficos de Análisis de gastos se actualizan automáticamente.</t>
  </si>
  <si>
    <t>Nota: </t>
  </si>
  <si>
    <t>Se facilitan instrucciones adicionales en la columna A de cada hoja de cálculo. Este texto se ha ocultado a propósito. Para eliminar el texto, seleccione la columna A y, a continuación, ELIMINAR. Para mostrar el texto, seleccione la columna A y, a continuación, cambie el color de fuente.</t>
  </si>
  <si>
    <t>Para obtener más información sobre las tablas, presione las teclas MAYÚS y F10 dentro de una tabla, seleccione la opción TABLA y, a continuación, TEXTO ALTERNATIVO.</t>
  </si>
  <si>
    <t>Escriba los costos planificados por empleado, de la oficina, de marketing y de aprendizaje o viajes en las tablas correspondientes de esta hoja de cálculo. Los totales se calcularán automáticamente. Encontrará instrucciones útiles sobre cómo usar esta hoja de cálculo en las celdas de esta columna. Presione la flecha abajo para empezar.</t>
  </si>
  <si>
    <t>Escriba el nombre de la empresa en la celda de la derecha y agregue el logotipo en la celda N2. El título de esta hoja de cálculo está en la celda K2.</t>
  </si>
  <si>
    <t>Hay una sugerencia en la celda K3.</t>
  </si>
  <si>
    <t>La etiqueta Gastos planificados está en la celda de la derecha; los meses, en las celdas C4 a N4; la etiqueta Año, en la celda O4; y las instrucciones Cómo usar esta plantilla, en la celda R4.</t>
  </si>
  <si>
    <t>Escriba los costos por empleado en la tabla Planificados por empleado, empezando por la celda de la derecha. La instrucción siguiente se encuentra en la celda A10.</t>
  </si>
  <si>
    <t>Escriba los costos de la oficina en la tabla Planificados de la oficina, empezando por la celda de la derecha. La instrucción siguiente se encuentra en la celda A21.</t>
  </si>
  <si>
    <t>Escriba los costos de marketing en la tabla Planificados de marketing, empezando por la celda de la derecha. La instrucción siguiente se encuentra en la celda A30.</t>
  </si>
  <si>
    <t>Escriba los costos de aprendizaje y viajes en la tabla Planificados de aprendizaje y viajes, empezando por la celda de la derecha. La instrucción siguiente se encuentra en la celda A35.</t>
  </si>
  <si>
    <t>Los totales se calculan automáticamente en la tabla Total planificado, empezando por la celda de la derecha.</t>
  </si>
  <si>
    <t>Nombre de la empresa</t>
  </si>
  <si>
    <t>GASTOS PLANIFICADOS</t>
  </si>
  <si>
    <t>Costos por empleado</t>
  </si>
  <si>
    <t>Salarios</t>
  </si>
  <si>
    <t>Beneficios</t>
  </si>
  <si>
    <t>Subtotal</t>
  </si>
  <si>
    <t>Costos de la oficina</t>
  </si>
  <si>
    <t>Alquiler de la oficina</t>
  </si>
  <si>
    <t>Gas</t>
  </si>
  <si>
    <t>Electricidad</t>
  </si>
  <si>
    <t>Agua</t>
  </si>
  <si>
    <t>Teléfono</t>
  </si>
  <si>
    <t>Acceso a Internet</t>
  </si>
  <si>
    <t>Material de oficina</t>
  </si>
  <si>
    <t>Seguridad</t>
  </si>
  <si>
    <t>Costos de marketing</t>
  </si>
  <si>
    <t>Hospedaje del sitio web</t>
  </si>
  <si>
    <t>Actualizaciones del sitio web</t>
  </si>
  <si>
    <t>Preparación de material</t>
  </si>
  <si>
    <t>Impresión de material</t>
  </si>
  <si>
    <t>Eventos de marketing</t>
  </si>
  <si>
    <t>Gastos varios</t>
  </si>
  <si>
    <t>Aprendizaje y viajes</t>
  </si>
  <si>
    <t>Cursos de aprendizaje</t>
  </si>
  <si>
    <t>Costos de viajes de aprendizaje</t>
  </si>
  <si>
    <t>TOTALES</t>
  </si>
  <si>
    <t>Gastos planificados mensuales</t>
  </si>
  <si>
    <t>Gastos planificados TOTALES</t>
  </si>
  <si>
    <t>ENE</t>
  </si>
  <si>
    <t>Ene</t>
  </si>
  <si>
    <t>FEB</t>
  </si>
  <si>
    <t>Feb</t>
  </si>
  <si>
    <t>MAR</t>
  </si>
  <si>
    <t>Mar</t>
  </si>
  <si>
    <t>ABR</t>
  </si>
  <si>
    <t>Abr</t>
  </si>
  <si>
    <t>MAY</t>
  </si>
  <si>
    <t>May</t>
  </si>
  <si>
    <t>JUN</t>
  </si>
  <si>
    <t>Jun</t>
  </si>
  <si>
    <t>JUL</t>
  </si>
  <si>
    <t>Jul</t>
  </si>
  <si>
    <t>AGO</t>
  </si>
  <si>
    <t>Ago</t>
  </si>
  <si>
    <t>Estimaciones detalladas de gastos</t>
  </si>
  <si>
    <t>Las celdas sombreadas son cálculos.</t>
  </si>
  <si>
    <t>SEP</t>
  </si>
  <si>
    <t>Sep</t>
  </si>
  <si>
    <t>OCT</t>
  </si>
  <si>
    <t>Oct</t>
  </si>
  <si>
    <t>NOV</t>
  </si>
  <si>
    <t>Nov</t>
  </si>
  <si>
    <t>El marcador de posición del logotipo se encuentra en esta celda.</t>
  </si>
  <si>
    <t>DIC</t>
  </si>
  <si>
    <t>Dic</t>
  </si>
  <si>
    <t>AÑO</t>
  </si>
  <si>
    <t>Año</t>
  </si>
  <si>
    <t xml:space="preserve"> </t>
  </si>
  <si>
    <t>Sugerencia: CÓMO USAR ESTA PLANTILLA
Introduzca los datos en las celdas en blanco de las hojas de cálculo GASTOS PLANIFICADOS y GASTOS REALES, y las DESVIACIONES DE GASTOS y el ANÁLISIS DE GASTOS se calcularán automáticamente. Si agrega una fila en una hoja, las otras hojas deben coincidir.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</si>
</sst>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1" formatCode="_(* #,##0_);_(* \(#,##0\);_(* &quot;-&quot;_);_(@_)"/>
    <numFmt numFmtId="43" formatCode="_(* #,##0.00_);_(* \(#,##0.00\);_(* &quot;-&quot;??_);_(@_)"/>
    <numFmt numFmtId="164" formatCode="#,##0.00\ &quot;€&quot;;[Red]\-#,##0.00\ &quot;€&quot;"/>
    <numFmt numFmtId="165" formatCode="_-* #,##0\ &quot;€&quot;_-;\-* #,##0\ &quot;€&quot;_-;_-* &quot;-&quot;\ &quot;€&quot;_-;_-@_-"/>
    <numFmt numFmtId="166" formatCode="_-* #,##0.00\ &quot;€&quot;_-;\-* #,##0.00\ &quot;€&quot;_-;_-* &quot;-&quot;??\ &quot;€&quot;_-;_-@_-"/>
  </numFmts>
  <fonts count="43" x14ac:knownFonts="1">
    <font>
      <sz val="9"/>
      <color theme="1" tint="0.24994659260841701"/>
      <name val="Microsoft Sans Serif"/>
      <family val="2"/>
      <scheme val="minor"/>
    </font>
    <font>
      <sz val="11"/>
      <color theme="1"/>
      <name val="Microsoft Sans Serif"/>
      <family val="2"/>
      <scheme val="minor"/>
    </font>
    <font>
      <sz val="14"/>
      <color theme="1"/>
      <name val="Microsoft Sans Serif"/>
      <family val="2"/>
      <scheme val="minor"/>
    </font>
    <font>
      <b/>
      <sz val="14"/>
      <color theme="1"/>
      <name val="Microsoft Sans Serif"/>
      <family val="2"/>
      <scheme val="minor"/>
    </font>
    <font>
      <sz val="10"/>
      <color theme="1"/>
      <name val="Microsoft Sans Serif"/>
      <family val="2"/>
      <scheme val="minor"/>
    </font>
    <font>
      <b/>
      <u/>
      <sz val="10"/>
      <color theme="1"/>
      <name val="Microsoft Sans Serif"/>
      <family val="2"/>
      <scheme val="minor"/>
    </font>
    <font>
      <b/>
      <sz val="10"/>
      <color theme="1"/>
      <name val="Microsoft Sans Serif"/>
      <family val="2"/>
      <scheme val="minor"/>
    </font>
    <font>
      <b/>
      <i/>
      <sz val="10"/>
      <color theme="1"/>
      <name val="Microsoft Sans Serif"/>
      <family val="2"/>
      <scheme val="minor"/>
    </font>
    <font>
      <b/>
      <sz val="22"/>
      <color theme="1" tint="0.24994659260841701"/>
      <name val="Franklin Gothic Book"/>
      <family val="2"/>
      <scheme val="major"/>
    </font>
    <font>
      <sz val="11"/>
      <color theme="1" tint="0.24994659260841701"/>
      <name val="Franklin Gothic Book"/>
      <family val="2"/>
      <scheme val="major"/>
    </font>
    <font>
      <b/>
      <sz val="10"/>
      <color theme="2"/>
      <name val="Franklin Gothic Book"/>
      <family val="2"/>
      <scheme val="major"/>
    </font>
    <font>
      <b/>
      <sz val="14"/>
      <color theme="0"/>
      <name val="Franklin Gothic Book"/>
      <family val="2"/>
      <scheme val="major"/>
    </font>
    <font>
      <i/>
      <sz val="11"/>
      <color theme="3" tint="0.79998168889431442"/>
      <name val="Microsoft Sans Serif"/>
      <family val="2"/>
      <scheme val="minor"/>
    </font>
    <font>
      <b/>
      <sz val="36"/>
      <color theme="0"/>
      <name val="Franklin Gothic Book"/>
      <family val="2"/>
      <scheme val="major"/>
    </font>
    <font>
      <sz val="9"/>
      <color theme="1"/>
      <name val="Microsoft Sans Serif"/>
      <family val="2"/>
      <scheme val="minor"/>
    </font>
    <font>
      <b/>
      <sz val="9"/>
      <color theme="1"/>
      <name val="Microsoft Sans Serif"/>
      <family val="2"/>
      <scheme val="minor"/>
    </font>
    <font>
      <b/>
      <sz val="10"/>
      <color theme="0"/>
      <name val="Microsoft Sans Serif"/>
      <family val="2"/>
      <scheme val="minor"/>
    </font>
    <font>
      <b/>
      <sz val="16"/>
      <color theme="0"/>
      <name val="Franklin Gothic Book"/>
      <family val="2"/>
      <scheme val="major"/>
    </font>
    <font>
      <sz val="9"/>
      <color theme="6" tint="0.39997558519241921"/>
      <name val="Microsoft Sans Serif"/>
      <family val="2"/>
      <scheme val="minor"/>
    </font>
    <font>
      <sz val="14"/>
      <color theme="3"/>
      <name val="Microsoft Sans Serif"/>
      <family val="2"/>
      <scheme val="minor"/>
    </font>
    <font>
      <b/>
      <sz val="13"/>
      <color theme="3"/>
      <name val="Franklin Gothic Book"/>
      <family val="2"/>
      <scheme val="major"/>
    </font>
    <font>
      <b/>
      <sz val="14"/>
      <color theme="0"/>
      <name val="Microsoft Sans Serif"/>
      <family val="2"/>
      <scheme val="minor"/>
    </font>
    <font>
      <b/>
      <sz val="10"/>
      <color theme="3" tint="-0.499984740745262"/>
      <name val="Franklin Gothic Book"/>
      <family val="2"/>
      <scheme val="major"/>
    </font>
    <font>
      <b/>
      <sz val="14"/>
      <color theme="3"/>
      <name val="Microsoft Sans Serif"/>
      <family val="2"/>
      <scheme val="minor"/>
    </font>
    <font>
      <b/>
      <sz val="16"/>
      <color theme="0"/>
      <name val="Arial"/>
      <family val="2"/>
    </font>
    <font>
      <sz val="14"/>
      <color theme="3" tint="-0.249977111117893"/>
      <name val="Microsoft Sans Serif"/>
      <family val="2"/>
      <scheme val="minor"/>
    </font>
    <font>
      <sz val="14"/>
      <color theme="6" tint="0.39997558519241921"/>
      <name val="Microsoft Sans Serif"/>
      <family val="2"/>
      <scheme val="minor"/>
    </font>
    <font>
      <sz val="11"/>
      <color theme="1" tint="4.9989318521683403E-2"/>
      <name val="Calibri"/>
      <family val="2"/>
    </font>
    <font>
      <b/>
      <sz val="11"/>
      <color theme="1" tint="4.9989318521683403E-2"/>
      <name val="Calibri"/>
      <family val="2"/>
    </font>
    <font>
      <sz val="14"/>
      <color theme="0"/>
      <name val="Microsoft Sans Serif"/>
      <family val="2"/>
      <scheme val="minor"/>
    </font>
    <font>
      <sz val="9"/>
      <color theme="1" tint="0.24994659260841701"/>
      <name val="Microsoft Sans Serif"/>
      <family val="2"/>
      <scheme val="minor"/>
    </font>
    <font>
      <sz val="18"/>
      <color theme="3"/>
      <name val="Franklin Gothic Book"/>
      <family val="2"/>
      <scheme val="major"/>
    </font>
    <font>
      <sz val="11"/>
      <color rgb="FF006100"/>
      <name val="Microsoft Sans Serif"/>
      <family val="2"/>
      <scheme val="minor"/>
    </font>
    <font>
      <sz val="11"/>
      <color rgb="FF9C0006"/>
      <name val="Microsoft Sans Serif"/>
      <family val="2"/>
      <scheme val="minor"/>
    </font>
    <font>
      <sz val="11"/>
      <color rgb="FF9C5700"/>
      <name val="Microsoft Sans Serif"/>
      <family val="2"/>
      <scheme val="minor"/>
    </font>
    <font>
      <sz val="11"/>
      <color rgb="FF3F3F76"/>
      <name val="Microsoft Sans Serif"/>
      <family val="2"/>
      <scheme val="minor"/>
    </font>
    <font>
      <b/>
      <sz val="11"/>
      <color rgb="FF3F3F3F"/>
      <name val="Microsoft Sans Serif"/>
      <family val="2"/>
      <scheme val="minor"/>
    </font>
    <font>
      <b/>
      <sz val="11"/>
      <color rgb="FFFA7D00"/>
      <name val="Microsoft Sans Serif"/>
      <family val="2"/>
      <scheme val="minor"/>
    </font>
    <font>
      <sz val="11"/>
      <color rgb="FFFA7D00"/>
      <name val="Microsoft Sans Serif"/>
      <family val="2"/>
      <scheme val="minor"/>
    </font>
    <font>
      <b/>
      <sz val="11"/>
      <color theme="0"/>
      <name val="Microsoft Sans Serif"/>
      <family val="2"/>
      <scheme val="minor"/>
    </font>
    <font>
      <sz val="11"/>
      <color rgb="FFFF0000"/>
      <name val="Microsoft Sans Serif"/>
      <family val="2"/>
      <scheme val="minor"/>
    </font>
    <font>
      <b/>
      <sz val="11"/>
      <color theme="1"/>
      <name val="Microsoft Sans Serif"/>
      <family val="2"/>
      <scheme val="minor"/>
    </font>
    <font>
      <sz val="11"/>
      <color theme="0"/>
      <name val="Microsoft Sans Serif"/>
      <family val="2"/>
      <scheme val="minor"/>
    </font>
  </fonts>
  <fills count="45">
    <fill>
      <patternFill patternType="none"/>
    </fill>
    <fill>
      <patternFill patternType="gray125"/>
    </fill>
    <fill>
      <patternFill patternType="solid">
        <fgColor theme="5" tint="-0.499984740745262"/>
        <bgColor indexed="64"/>
      </patternFill>
    </fill>
    <fill>
      <patternFill patternType="solid">
        <fgColor theme="3" tint="0.89996032593768116"/>
        <bgColor indexed="64"/>
      </patternFill>
    </fill>
    <fill>
      <patternFill patternType="solid">
        <fgColor theme="3"/>
        <bgColor indexed="64"/>
      </patternFill>
    </fill>
    <fill>
      <patternFill patternType="solid">
        <fgColor theme="5"/>
        <bgColor indexed="64"/>
      </patternFill>
    </fill>
    <fill>
      <patternFill patternType="solid">
        <fgColor theme="4"/>
        <bgColor indexed="64"/>
      </patternFill>
    </fill>
    <fill>
      <patternFill patternType="solid">
        <fgColor theme="7"/>
        <bgColor indexed="64"/>
      </patternFill>
    </fill>
    <fill>
      <patternFill patternType="solid">
        <fgColor theme="3" tint="-0.249977111117893"/>
        <bgColor indexed="64"/>
      </patternFill>
    </fill>
    <fill>
      <patternFill patternType="solid">
        <fgColor theme="3" tint="-0.499984740745262"/>
        <bgColor indexed="64"/>
      </patternFill>
    </fill>
    <fill>
      <patternFill patternType="solid">
        <fgColor theme="6" tint="0.39994506668294322"/>
        <bgColor indexed="64"/>
      </patternFill>
    </fill>
    <fill>
      <patternFill patternType="solid">
        <fgColor theme="6" tint="0.79998168889431442"/>
        <bgColor indexed="64"/>
      </patternFill>
    </fill>
    <fill>
      <patternFill patternType="solid">
        <fgColor theme="6" tint="0.39997558519241921"/>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s>
  <borders count="33">
    <border>
      <left/>
      <right/>
      <top/>
      <bottom/>
      <diagonal/>
    </border>
    <border>
      <left style="thin">
        <color theme="5" tint="-0.499984740745262"/>
      </left>
      <right style="thin">
        <color theme="5" tint="-0.499984740745262"/>
      </right>
      <top style="thin">
        <color theme="5" tint="-0.499984740745262"/>
      </top>
      <bottom style="thin">
        <color theme="5" tint="-0.499984740745262"/>
      </bottom>
      <diagonal/>
    </border>
    <border>
      <left style="medium">
        <color theme="6" tint="0.39997558519241921"/>
      </left>
      <right style="medium">
        <color theme="6" tint="0.39997558519241921"/>
      </right>
      <top style="medium">
        <color theme="6" tint="0.39997558519241921"/>
      </top>
      <bottom style="medium">
        <color theme="6" tint="0.39997558519241921"/>
      </bottom>
      <diagonal/>
    </border>
    <border>
      <left/>
      <right/>
      <top/>
      <bottom style="medium">
        <color theme="6" tint="0.39997558519241921"/>
      </bottom>
      <diagonal/>
    </border>
    <border>
      <left style="medium">
        <color theme="6" tint="0.39997558519241921"/>
      </left>
      <right style="medium">
        <color theme="6" tint="0.39997558519241921"/>
      </right>
      <top style="medium">
        <color theme="6" tint="0.39997558519241921"/>
      </top>
      <bottom/>
      <diagonal/>
    </border>
    <border>
      <left/>
      <right style="medium">
        <color theme="6" tint="0.39997558519241921"/>
      </right>
      <top style="medium">
        <color theme="6" tint="0.39997558519241921"/>
      </top>
      <bottom/>
      <diagonal/>
    </border>
    <border>
      <left/>
      <right/>
      <top/>
      <bottom style="medium">
        <color theme="6" tint="0.39994506668294322"/>
      </bottom>
      <diagonal/>
    </border>
    <border>
      <left/>
      <right/>
      <top style="medium">
        <color theme="6" tint="0.39994506668294322"/>
      </top>
      <bottom style="medium">
        <color theme="6" tint="0.39994506668294322"/>
      </bottom>
      <diagonal/>
    </border>
    <border>
      <left/>
      <right style="medium">
        <color theme="6" tint="0.39991454817346722"/>
      </right>
      <top style="medium">
        <color theme="6" tint="0.39994506668294322"/>
      </top>
      <bottom/>
      <diagonal/>
    </border>
    <border>
      <left style="medium">
        <color theme="6" tint="0.39994506668294322"/>
      </left>
      <right style="medium">
        <color theme="6" tint="0.39994506668294322"/>
      </right>
      <top style="medium">
        <color theme="6" tint="0.39994506668294322"/>
      </top>
      <bottom style="medium">
        <color theme="6" tint="0.39994506668294322"/>
      </bottom>
      <diagonal/>
    </border>
    <border>
      <left/>
      <right style="medium">
        <color theme="6" tint="0.39994506668294322"/>
      </right>
      <top/>
      <bottom style="medium">
        <color theme="6" tint="0.39994506668294322"/>
      </bottom>
      <diagonal/>
    </border>
    <border>
      <left style="medium">
        <color theme="6" tint="0.39994506668294322"/>
      </left>
      <right style="medium">
        <color theme="6" tint="0.39994506668294322"/>
      </right>
      <top/>
      <bottom style="medium">
        <color theme="6" tint="0.39994506668294322"/>
      </bottom>
      <diagonal/>
    </border>
    <border>
      <left style="medium">
        <color theme="6" tint="0.39994506668294322"/>
      </left>
      <right/>
      <top/>
      <bottom style="medium">
        <color theme="6" tint="0.39994506668294322"/>
      </bottom>
      <diagonal/>
    </border>
    <border>
      <left/>
      <right style="medium">
        <color theme="6" tint="0.39994506668294322"/>
      </right>
      <top style="medium">
        <color theme="6" tint="0.39994506668294322"/>
      </top>
      <bottom style="medium">
        <color theme="6" tint="0.39994506668294322"/>
      </bottom>
      <diagonal/>
    </border>
    <border>
      <left style="medium">
        <color theme="6" tint="0.39994506668294322"/>
      </left>
      <right/>
      <top style="medium">
        <color theme="6" tint="0.39994506668294322"/>
      </top>
      <bottom style="medium">
        <color theme="6" tint="0.39994506668294322"/>
      </bottom>
      <diagonal/>
    </border>
    <border>
      <left/>
      <right style="medium">
        <color theme="6" tint="0.39994506668294322"/>
      </right>
      <top style="medium">
        <color theme="6" tint="0.39994506668294322"/>
      </top>
      <bottom/>
      <diagonal/>
    </border>
    <border>
      <left style="medium">
        <color theme="6" tint="0.39994506668294322"/>
      </left>
      <right style="medium">
        <color theme="6" tint="0.39994506668294322"/>
      </right>
      <top style="medium">
        <color theme="6" tint="0.39994506668294322"/>
      </top>
      <bottom/>
      <diagonal/>
    </border>
    <border>
      <left style="medium">
        <color theme="6" tint="0.39994506668294322"/>
      </left>
      <right/>
      <top style="medium">
        <color theme="6" tint="0.39994506668294322"/>
      </top>
      <bottom/>
      <diagonal/>
    </border>
    <border>
      <left/>
      <right style="medium">
        <color theme="6" tint="0.39994506668294322"/>
      </right>
      <top style="medium">
        <color theme="6" tint="0.39991454817346722"/>
      </top>
      <bottom style="medium">
        <color theme="6" tint="0.39994506668294322"/>
      </bottom>
      <diagonal/>
    </border>
    <border>
      <left style="medium">
        <color theme="6" tint="0.39994506668294322"/>
      </left>
      <right style="medium">
        <color theme="6" tint="0.39994506668294322"/>
      </right>
      <top style="medium">
        <color theme="6" tint="0.39991454817346722"/>
      </top>
      <bottom style="medium">
        <color theme="6" tint="0.39994506668294322"/>
      </bottom>
      <diagonal/>
    </border>
    <border>
      <left style="medium">
        <color theme="6" tint="0.39994506668294322"/>
      </left>
      <right/>
      <top style="medium">
        <color theme="6" tint="0.39991454817346722"/>
      </top>
      <bottom style="medium">
        <color theme="6" tint="0.39994506668294322"/>
      </bottom>
      <diagonal/>
    </border>
    <border>
      <left style="medium">
        <color theme="6" tint="0.39988402966399123"/>
      </left>
      <right/>
      <top style="medium">
        <color theme="6" tint="0.39991454817346722"/>
      </top>
      <bottom style="medium">
        <color theme="6" tint="0.39994506668294322"/>
      </bottom>
      <diagonal/>
    </border>
    <border>
      <left style="medium">
        <color theme="6" tint="0.39988402966399123"/>
      </left>
      <right/>
      <top style="medium">
        <color theme="6" tint="0.39994506668294322"/>
      </top>
      <bottom style="medium">
        <color theme="6" tint="0.39994506668294322"/>
      </bottom>
      <diagonal/>
    </border>
    <border>
      <left/>
      <right style="medium">
        <color theme="6" tint="0.39994506668294322"/>
      </right>
      <top style="medium">
        <color theme="6" tint="0.39994506668294322"/>
      </top>
      <bottom style="medium">
        <color theme="6" tint="0.39985351115451523"/>
      </bottom>
      <diagonal/>
    </border>
    <border>
      <left style="medium">
        <color theme="6" tint="0.39994506668294322"/>
      </left>
      <right style="medium">
        <color theme="6" tint="0.39994506668294322"/>
      </right>
      <top style="medium">
        <color theme="6" tint="0.39994506668294322"/>
      </top>
      <bottom style="medium">
        <color theme="6" tint="0.39985351115451523"/>
      </bottom>
      <diagonal/>
    </border>
    <border>
      <left style="medium">
        <color theme="6" tint="0.39994506668294322"/>
      </left>
      <right/>
      <top style="medium">
        <color theme="6" tint="0.39994506668294322"/>
      </top>
      <bottom style="medium">
        <color theme="6" tint="0.39985351115451523"/>
      </bottom>
      <diagonal/>
    </border>
    <border>
      <left style="medium">
        <color theme="6" tint="0.39988402966399123"/>
      </left>
      <right style="medium">
        <color theme="6" tint="0.39985351115451523"/>
      </right>
      <top style="medium">
        <color theme="6" tint="0.39994506668294322"/>
      </top>
      <bottom style="medium">
        <color theme="6" tint="0.39985351115451523"/>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7">
    <xf numFmtId="0" fontId="0" fillId="10" borderId="0"/>
    <xf numFmtId="0" fontId="8" fillId="0" borderId="0" applyNumberFormat="0" applyFill="0" applyProtection="0">
      <alignment vertical="center"/>
    </xf>
    <xf numFmtId="0" fontId="17" fillId="4" borderId="0" applyNumberFormat="0" applyProtection="0">
      <alignment vertical="center"/>
    </xf>
    <xf numFmtId="0" fontId="10" fillId="2" borderId="0" applyNumberFormat="0" applyProtection="0">
      <alignment vertical="center"/>
    </xf>
    <xf numFmtId="0" fontId="9" fillId="3" borderId="1" applyNumberFormat="0" applyProtection="0">
      <alignment horizontal="left" vertical="center" indent="1"/>
    </xf>
    <xf numFmtId="0" fontId="12" fillId="0" borderId="0" applyNumberFormat="0" applyFill="0" applyBorder="0" applyAlignment="0" applyProtection="0"/>
    <xf numFmtId="43" fontId="30" fillId="0" borderId="0" applyFont="0" applyFill="0" applyBorder="0" applyAlignment="0" applyProtection="0"/>
    <xf numFmtId="41" fontId="30" fillId="0" borderId="0" applyFont="0" applyFill="0" applyBorder="0" applyAlignment="0" applyProtection="0"/>
    <xf numFmtId="166" fontId="30" fillId="0" borderId="0" applyFont="0" applyFill="0" applyBorder="0" applyAlignment="0" applyProtection="0"/>
    <xf numFmtId="165" fontId="30" fillId="0" borderId="0" applyFont="0" applyFill="0" applyBorder="0" applyAlignment="0" applyProtection="0"/>
    <xf numFmtId="9" fontId="30" fillId="0" borderId="0" applyFont="0" applyFill="0" applyBorder="0" applyAlignment="0" applyProtection="0"/>
    <xf numFmtId="0" fontId="31" fillId="0" borderId="0" applyNumberFormat="0" applyFill="0" applyBorder="0" applyAlignment="0" applyProtection="0"/>
    <xf numFmtId="0" fontId="32" fillId="13" borderId="0" applyNumberFormat="0" applyBorder="0" applyAlignment="0" applyProtection="0"/>
    <xf numFmtId="0" fontId="33" fillId="14" borderId="0" applyNumberFormat="0" applyBorder="0" applyAlignment="0" applyProtection="0"/>
    <xf numFmtId="0" fontId="34" fillId="15" borderId="0" applyNumberFormat="0" applyBorder="0" applyAlignment="0" applyProtection="0"/>
    <xf numFmtId="0" fontId="35" fillId="16" borderId="27" applyNumberFormat="0" applyAlignment="0" applyProtection="0"/>
    <xf numFmtId="0" fontId="36" fillId="17" borderId="28" applyNumberFormat="0" applyAlignment="0" applyProtection="0"/>
    <xf numFmtId="0" fontId="37" fillId="17" borderId="27" applyNumberFormat="0" applyAlignment="0" applyProtection="0"/>
    <xf numFmtId="0" fontId="38" fillId="0" borderId="29" applyNumberFormat="0" applyFill="0" applyAlignment="0" applyProtection="0"/>
    <xf numFmtId="0" fontId="39" fillId="18" borderId="30" applyNumberFormat="0" applyAlignment="0" applyProtection="0"/>
    <xf numFmtId="0" fontId="40" fillId="0" borderId="0" applyNumberFormat="0" applyFill="0" applyBorder="0" applyAlignment="0" applyProtection="0"/>
    <xf numFmtId="0" fontId="30" fillId="19" borderId="31" applyNumberFormat="0" applyFont="0" applyAlignment="0" applyProtection="0"/>
    <xf numFmtId="0" fontId="41" fillId="0" borderId="32" applyNumberFormat="0" applyFill="0" applyAlignment="0" applyProtection="0"/>
    <xf numFmtId="0" fontId="42"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42"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42"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42"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42" fillId="36"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39" borderId="0" applyNumberFormat="0" applyBorder="0" applyAlignment="0" applyProtection="0"/>
    <xf numFmtId="0" fontId="42"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cellStyleXfs>
  <cellXfs count="75">
    <xf numFmtId="0" fontId="0" fillId="10" borderId="0" xfId="0"/>
    <xf numFmtId="0" fontId="2" fillId="10" borderId="0" xfId="0" applyFont="1"/>
    <xf numFmtId="0" fontId="2" fillId="10" borderId="0" xfId="0" applyFont="1" applyBorder="1"/>
    <xf numFmtId="37" fontId="4" fillId="10" borderId="0" xfId="0" applyNumberFormat="1" applyFont="1" applyAlignment="1">
      <alignment horizontal="right"/>
    </xf>
    <xf numFmtId="37" fontId="6" fillId="10" borderId="0" xfId="0" applyNumberFormat="1" applyFont="1" applyAlignment="1">
      <alignment horizontal="right"/>
    </xf>
    <xf numFmtId="37" fontId="7" fillId="10" borderId="0" xfId="0" applyNumberFormat="1" applyFont="1" applyAlignment="1">
      <alignment horizontal="right"/>
    </xf>
    <xf numFmtId="0" fontId="2" fillId="4" borderId="0" xfId="0" applyFont="1" applyFill="1" applyAlignment="1">
      <alignment horizontal="left" vertical="top" indent="1"/>
    </xf>
    <xf numFmtId="0" fontId="3" fillId="4" borderId="0" xfId="0" applyNumberFormat="1" applyFont="1" applyFill="1" applyAlignment="1">
      <alignment horizontal="left" vertical="top" indent="1"/>
    </xf>
    <xf numFmtId="0" fontId="5" fillId="4" borderId="0" xfId="0" applyNumberFormat="1" applyFont="1" applyFill="1" applyAlignment="1">
      <alignment horizontal="left" vertical="top" indent="1"/>
    </xf>
    <xf numFmtId="0" fontId="2" fillId="8" borderId="0" xfId="0" applyFont="1" applyFill="1" applyAlignment="1">
      <alignment horizontal="left" vertical="top" indent="1"/>
    </xf>
    <xf numFmtId="0" fontId="19" fillId="10" borderId="0" xfId="0" applyFont="1" applyAlignment="1"/>
    <xf numFmtId="0" fontId="20" fillId="12" borderId="0" xfId="3" applyNumberFormat="1" applyFont="1" applyFill="1" applyAlignment="1">
      <alignment horizontal="left"/>
    </xf>
    <xf numFmtId="0" fontId="20" fillId="12" borderId="0" xfId="3" applyNumberFormat="1" applyFont="1" applyFill="1" applyAlignment="1">
      <alignment horizontal="center"/>
    </xf>
    <xf numFmtId="0" fontId="11" fillId="9" borderId="3" xfId="3" applyNumberFormat="1" applyFont="1" applyFill="1" applyBorder="1" applyAlignment="1">
      <alignment horizontal="left" vertical="center" indent="1"/>
    </xf>
    <xf numFmtId="0" fontId="16" fillId="4" borderId="5" xfId="0" applyNumberFormat="1" applyFont="1" applyFill="1" applyBorder="1" applyAlignment="1">
      <alignment horizontal="left" vertical="center" indent="1"/>
    </xf>
    <xf numFmtId="0" fontId="22" fillId="9" borderId="3" xfId="3" applyNumberFormat="1" applyFont="1" applyFill="1" applyBorder="1" applyAlignment="1">
      <alignment vertical="center"/>
    </xf>
    <xf numFmtId="0" fontId="0" fillId="10" borderId="0" xfId="0" applyAlignment="1">
      <alignment vertical="center"/>
    </xf>
    <xf numFmtId="0" fontId="24" fillId="8" borderId="0" xfId="2" applyFont="1" applyFill="1" applyBorder="1" applyAlignment="1">
      <alignment horizontal="center" vertical="center"/>
    </xf>
    <xf numFmtId="0" fontId="25" fillId="8" borderId="0" xfId="0" applyFont="1" applyFill="1" applyAlignment="1">
      <alignment horizontal="left" vertical="top" indent="1"/>
    </xf>
    <xf numFmtId="0" fontId="26" fillId="10" borderId="0" xfId="0" applyFont="1"/>
    <xf numFmtId="0" fontId="25" fillId="8" borderId="0" xfId="0" applyFont="1" applyFill="1" applyAlignment="1">
      <alignment horizontal="left" vertical="top" wrapText="1" indent="1"/>
    </xf>
    <xf numFmtId="0" fontId="26" fillId="10" borderId="0" xfId="0" applyFont="1" applyAlignment="1"/>
    <xf numFmtId="0" fontId="26" fillId="10" borderId="0" xfId="0" applyFont="1" applyBorder="1"/>
    <xf numFmtId="0" fontId="27" fillId="10" borderId="0" xfId="0" applyFont="1" applyAlignment="1">
      <alignment vertical="center" wrapText="1"/>
    </xf>
    <xf numFmtId="0" fontId="27" fillId="10" borderId="0" xfId="0" applyFont="1" applyAlignment="1">
      <alignment wrapText="1"/>
    </xf>
    <xf numFmtId="0" fontId="28" fillId="10" borderId="0" xfId="0" applyFont="1" applyAlignment="1">
      <alignment vertical="center" wrapText="1"/>
    </xf>
    <xf numFmtId="0" fontId="21" fillId="6" borderId="6" xfId="4" applyNumberFormat="1" applyFont="1" applyFill="1" applyBorder="1" applyAlignment="1">
      <alignment horizontal="left" vertical="center" indent="1"/>
    </xf>
    <xf numFmtId="0" fontId="16" fillId="4" borderId="7" xfId="0" applyNumberFormat="1" applyFont="1" applyFill="1" applyBorder="1" applyAlignment="1">
      <alignment horizontal="left" vertical="center" indent="1"/>
    </xf>
    <xf numFmtId="0" fontId="6" fillId="11" borderId="8" xfId="0" applyFont="1" applyFill="1" applyBorder="1" applyAlignment="1">
      <alignment horizontal="left" vertical="center" indent="1"/>
    </xf>
    <xf numFmtId="0" fontId="6" fillId="11" borderId="8" xfId="0" applyFont="1" applyFill="1" applyBorder="1" applyAlignment="1">
      <alignment horizontal="left" vertical="center" indent="2"/>
    </xf>
    <xf numFmtId="0" fontId="18" fillId="12" borderId="11" xfId="4" applyNumberFormat="1" applyFont="1" applyFill="1" applyBorder="1">
      <alignment horizontal="left" vertical="center" indent="1"/>
    </xf>
    <xf numFmtId="0" fontId="18" fillId="12" borderId="12" xfId="4" applyNumberFormat="1" applyFont="1" applyFill="1" applyBorder="1">
      <alignment horizontal="left" vertical="center" indent="1"/>
    </xf>
    <xf numFmtId="0" fontId="18" fillId="12" borderId="18" xfId="4" applyNumberFormat="1" applyFont="1" applyFill="1" applyBorder="1">
      <alignment horizontal="left" vertical="center" indent="1"/>
    </xf>
    <xf numFmtId="0" fontId="18" fillId="12" borderId="19" xfId="4" applyNumberFormat="1" applyFont="1" applyFill="1" applyBorder="1">
      <alignment horizontal="left" vertical="center" indent="1"/>
    </xf>
    <xf numFmtId="0" fontId="18" fillId="12" borderId="20" xfId="4" applyNumberFormat="1" applyFont="1" applyFill="1" applyBorder="1">
      <alignment horizontal="left" vertical="center" indent="1"/>
    </xf>
    <xf numFmtId="0" fontId="21" fillId="5" borderId="21" xfId="4" applyNumberFormat="1" applyFont="1" applyFill="1" applyBorder="1">
      <alignment horizontal="left" vertical="center" indent="1"/>
    </xf>
    <xf numFmtId="0" fontId="21" fillId="7" borderId="10" xfId="4" applyNumberFormat="1" applyFont="1" applyFill="1" applyBorder="1">
      <alignment horizontal="left" vertical="center" indent="1"/>
    </xf>
    <xf numFmtId="0" fontId="21" fillId="6" borderId="10" xfId="4" applyNumberFormat="1" applyFont="1" applyFill="1" applyBorder="1">
      <alignment horizontal="left" vertical="center" indent="1"/>
    </xf>
    <xf numFmtId="0" fontId="18" fillId="12" borderId="11" xfId="4" applyNumberFormat="1" applyFont="1" applyFill="1" applyBorder="1" applyAlignment="1">
      <alignment horizontal="center" vertical="center"/>
    </xf>
    <xf numFmtId="0" fontId="18" fillId="12" borderId="12" xfId="4" applyNumberFormat="1" applyFont="1" applyFill="1" applyBorder="1" applyAlignment="1">
      <alignment horizontal="center" vertical="center"/>
    </xf>
    <xf numFmtId="0" fontId="18" fillId="12" borderId="10" xfId="4" applyNumberFormat="1" applyFont="1" applyFill="1" applyBorder="1" applyAlignment="1">
      <alignment horizontal="center" vertical="center"/>
    </xf>
    <xf numFmtId="0" fontId="6" fillId="11" borderId="26" xfId="0" applyFont="1" applyFill="1" applyBorder="1" applyAlignment="1">
      <alignment horizontal="left" vertical="center" indent="2"/>
    </xf>
    <xf numFmtId="0" fontId="29" fillId="4" borderId="0" xfId="0" applyFont="1" applyFill="1" applyAlignment="1">
      <alignment horizontal="left" vertical="top" indent="1"/>
    </xf>
    <xf numFmtId="0" fontId="16" fillId="4" borderId="22" xfId="0" applyNumberFormat="1" applyFont="1" applyFill="1" applyBorder="1" applyAlignment="1">
      <alignment horizontal="left" vertical="center" indent="1"/>
    </xf>
    <xf numFmtId="165" fontId="3" fillId="8" borderId="0" xfId="0" applyNumberFormat="1" applyFont="1" applyFill="1" applyAlignment="1">
      <alignment horizontal="left" vertical="top" indent="1"/>
    </xf>
    <xf numFmtId="165" fontId="5" fillId="8" borderId="0" xfId="0" applyNumberFormat="1" applyFont="1" applyFill="1" applyAlignment="1">
      <alignment horizontal="left" vertical="top" indent="1"/>
    </xf>
    <xf numFmtId="165" fontId="20" fillId="12" borderId="0" xfId="3" applyNumberFormat="1" applyFont="1" applyFill="1" applyAlignment="1">
      <alignment horizontal="center"/>
    </xf>
    <xf numFmtId="165" fontId="18" fillId="12" borderId="11" xfId="4" applyNumberFormat="1" applyFont="1" applyFill="1" applyBorder="1" applyAlignment="1">
      <alignment horizontal="center" vertical="center"/>
    </xf>
    <xf numFmtId="165" fontId="18" fillId="12" borderId="19" xfId="4" applyNumberFormat="1" applyFont="1" applyFill="1" applyBorder="1">
      <alignment horizontal="left" vertical="center" indent="1"/>
    </xf>
    <xf numFmtId="165" fontId="18" fillId="12" borderId="11" xfId="4" applyNumberFormat="1" applyFont="1" applyFill="1" applyBorder="1">
      <alignment horizontal="left" vertical="center" indent="1"/>
    </xf>
    <xf numFmtId="164" fontId="14" fillId="11" borderId="14" xfId="0" applyNumberFormat="1" applyFont="1" applyFill="1" applyBorder="1" applyAlignment="1">
      <alignment horizontal="right" vertical="center"/>
    </xf>
    <xf numFmtId="164" fontId="14" fillId="11" borderId="15" xfId="0" applyNumberFormat="1" applyFont="1" applyFill="1" applyBorder="1" applyAlignment="1">
      <alignment horizontal="right" vertical="center"/>
    </xf>
    <xf numFmtId="164" fontId="14" fillId="11" borderId="16" xfId="0" applyNumberFormat="1" applyFont="1" applyFill="1" applyBorder="1" applyAlignment="1">
      <alignment horizontal="right" vertical="center"/>
    </xf>
    <xf numFmtId="164" fontId="14" fillId="11" borderId="17" xfId="0" applyNumberFormat="1" applyFont="1" applyFill="1" applyBorder="1" applyAlignment="1">
      <alignment horizontal="right" vertical="center"/>
    </xf>
    <xf numFmtId="164" fontId="14" fillId="11" borderId="23" xfId="0" applyNumberFormat="1" applyFont="1" applyFill="1" applyBorder="1" applyAlignment="1">
      <alignment horizontal="right" vertical="center"/>
    </xf>
    <xf numFmtId="164" fontId="14" fillId="11" borderId="24" xfId="0" applyNumberFormat="1" applyFont="1" applyFill="1" applyBorder="1" applyAlignment="1">
      <alignment horizontal="right" vertical="center"/>
    </xf>
    <xf numFmtId="164" fontId="14" fillId="11" borderId="25" xfId="0" applyNumberFormat="1" applyFont="1" applyFill="1" applyBorder="1" applyAlignment="1">
      <alignment horizontal="right" vertical="center"/>
    </xf>
    <xf numFmtId="164" fontId="0" fillId="11" borderId="14" xfId="0" applyNumberFormat="1" applyFont="1" applyFill="1" applyBorder="1" applyAlignment="1">
      <alignment horizontal="right" vertical="center"/>
    </xf>
    <xf numFmtId="164" fontId="0" fillId="11" borderId="15" xfId="0" applyNumberFormat="1" applyFont="1" applyFill="1" applyBorder="1" applyAlignment="1">
      <alignment horizontal="right" vertical="center"/>
    </xf>
    <xf numFmtId="164" fontId="0" fillId="11" borderId="16" xfId="0" applyNumberFormat="1" applyFont="1" applyFill="1" applyBorder="1" applyAlignment="1">
      <alignment horizontal="right" vertical="center"/>
    </xf>
    <xf numFmtId="164" fontId="0" fillId="11" borderId="17" xfId="0" applyNumberFormat="1" applyFont="1" applyFill="1" applyBorder="1" applyAlignment="1">
      <alignment horizontal="right" vertical="center"/>
    </xf>
    <xf numFmtId="164" fontId="15" fillId="11" borderId="4" xfId="0" applyNumberFormat="1" applyFont="1" applyFill="1" applyBorder="1" applyAlignment="1">
      <alignment horizontal="right" vertical="center"/>
    </xf>
    <xf numFmtId="164" fontId="15" fillId="11" borderId="2" xfId="0" applyNumberFormat="1" applyFont="1" applyFill="1" applyBorder="1" applyAlignment="1">
      <alignment horizontal="right" vertical="center"/>
    </xf>
    <xf numFmtId="0" fontId="18" fillId="10" borderId="0" xfId="0" applyFont="1" applyAlignment="1">
      <alignment wrapText="1"/>
    </xf>
    <xf numFmtId="0" fontId="18" fillId="10" borderId="0" xfId="0" applyFont="1"/>
    <xf numFmtId="0" fontId="23" fillId="4" borderId="0" xfId="0" applyNumberFormat="1" applyFont="1" applyFill="1" applyAlignment="1">
      <alignment horizontal="center" vertical="top"/>
    </xf>
    <xf numFmtId="0" fontId="17" fillId="4" borderId="0" xfId="2" applyNumberFormat="1" applyFont="1" applyFill="1" applyAlignment="1">
      <alignment horizontal="left" indent="1"/>
    </xf>
    <xf numFmtId="0" fontId="6" fillId="10" borderId="0" xfId="0" applyNumberFormat="1" applyFont="1" applyBorder="1" applyAlignment="1">
      <alignment horizontal="center"/>
    </xf>
    <xf numFmtId="0" fontId="4" fillId="10" borderId="0" xfId="0" applyNumberFormat="1" applyFont="1" applyBorder="1" applyAlignment="1">
      <alignment horizontal="center"/>
    </xf>
    <xf numFmtId="0" fontId="13" fillId="8" borderId="0" xfId="1" applyNumberFormat="1" applyFont="1" applyFill="1" applyAlignment="1">
      <alignment horizontal="left" vertical="top" indent="1"/>
    </xf>
    <xf numFmtId="0" fontId="12" fillId="4" borderId="0" xfId="5" applyNumberFormat="1" applyFill="1" applyAlignment="1">
      <alignment horizontal="left" vertical="top" indent="1"/>
    </xf>
    <xf numFmtId="164" fontId="14" fillId="44" borderId="13" xfId="0" applyNumberFormat="1" applyFont="1" applyFill="1" applyBorder="1" applyAlignment="1">
      <alignment horizontal="right" vertical="center"/>
    </xf>
    <xf numFmtId="164" fontId="14" fillId="44" borderId="9" xfId="0" applyNumberFormat="1" applyFont="1" applyFill="1" applyBorder="1" applyAlignment="1">
      <alignment horizontal="right" vertical="center"/>
    </xf>
    <xf numFmtId="164" fontId="0" fillId="44" borderId="13" xfId="0" applyNumberFormat="1" applyFont="1" applyFill="1" applyBorder="1" applyAlignment="1">
      <alignment horizontal="right" vertical="center"/>
    </xf>
    <xf numFmtId="164" fontId="0" fillId="44" borderId="9" xfId="0" applyNumberFormat="1" applyFont="1" applyFill="1" applyBorder="1" applyAlignment="1">
      <alignment horizontal="right" vertical="center"/>
    </xf>
  </cellXfs>
  <cellStyles count="47">
    <cellStyle name="20% - Énfasis1" xfId="24" builtinId="30" customBuiltin="1"/>
    <cellStyle name="20% - Énfasis2" xfId="28" builtinId="34" customBuiltin="1"/>
    <cellStyle name="20% - Énfasis3" xfId="32" builtinId="38" customBuiltin="1"/>
    <cellStyle name="20% - Énfasis4" xfId="36" builtinId="42" customBuiltin="1"/>
    <cellStyle name="20% - Énfasis5" xfId="40" builtinId="46" customBuiltin="1"/>
    <cellStyle name="20% - Énfasis6" xfId="44" builtinId="50" customBuiltin="1"/>
    <cellStyle name="40% - Énfasis1" xfId="25" builtinId="31" customBuiltin="1"/>
    <cellStyle name="40% - Énfasis2" xfId="29" builtinId="35" customBuiltin="1"/>
    <cellStyle name="40% - Énfasis3" xfId="33" builtinId="39" customBuiltin="1"/>
    <cellStyle name="40% - Énfasis4" xfId="37" builtinId="43" customBuiltin="1"/>
    <cellStyle name="40% - Énfasis5" xfId="41" builtinId="47" customBuiltin="1"/>
    <cellStyle name="40% - Énfasis6" xfId="45" builtinId="51" customBuiltin="1"/>
    <cellStyle name="60% - Énfasis1" xfId="26" builtinId="32" customBuiltin="1"/>
    <cellStyle name="60% - Énfasis2" xfId="30" builtinId="36" customBuiltin="1"/>
    <cellStyle name="60% - Énfasis3" xfId="34" builtinId="40" customBuiltin="1"/>
    <cellStyle name="60% - Énfasis4" xfId="38" builtinId="44" customBuiltin="1"/>
    <cellStyle name="60% - Énfasis5" xfId="42" builtinId="48" customBuiltin="1"/>
    <cellStyle name="60% - Énfasis6" xfId="46" builtinId="52" customBuiltin="1"/>
    <cellStyle name="Bueno" xfId="12" builtinId="26" customBuiltin="1"/>
    <cellStyle name="Cálculo" xfId="17" builtinId="22" customBuiltin="1"/>
    <cellStyle name="Celda de comprobación" xfId="19" builtinId="23" customBuiltin="1"/>
    <cellStyle name="Celda vinculada" xfId="18" builtinId="24" customBuiltin="1"/>
    <cellStyle name="Encabezado 1" xfId="1" builtinId="16" customBuiltin="1"/>
    <cellStyle name="Encabezado 4" xfId="4" builtinId="19" customBuiltin="1"/>
    <cellStyle name="Énfasis1" xfId="23" builtinId="29" customBuiltin="1"/>
    <cellStyle name="Énfasis2" xfId="27" builtinId="33" customBuiltin="1"/>
    <cellStyle name="Énfasis3" xfId="31" builtinId="37" customBuiltin="1"/>
    <cellStyle name="Énfasis4" xfId="35" builtinId="41" customBuiltin="1"/>
    <cellStyle name="Énfasis5" xfId="39" builtinId="45" customBuiltin="1"/>
    <cellStyle name="Énfasis6" xfId="43" builtinId="49" customBuiltin="1"/>
    <cellStyle name="Entrada" xfId="15" builtinId="20" customBuiltin="1"/>
    <cellStyle name="Incorrecto" xfId="13" builtinId="27" customBuiltin="1"/>
    <cellStyle name="Millares" xfId="6" builtinId="3" customBuiltin="1"/>
    <cellStyle name="Millares [0]" xfId="7" builtinId="6" customBuiltin="1"/>
    <cellStyle name="Moneda" xfId="8" builtinId="4" customBuiltin="1"/>
    <cellStyle name="Moneda [0]" xfId="9" builtinId="7" customBuiltin="1"/>
    <cellStyle name="Neutral" xfId="14" builtinId="28" customBuiltin="1"/>
    <cellStyle name="Normal" xfId="0" builtinId="0" customBuiltin="1"/>
    <cellStyle name="Notas" xfId="21" builtinId="10" customBuiltin="1"/>
    <cellStyle name="Porcentaje" xfId="10" builtinId="5" customBuiltin="1"/>
    <cellStyle name="Salida" xfId="16" builtinId="21" customBuiltin="1"/>
    <cellStyle name="Texto de advertencia" xfId="20" builtinId="11" customBuiltin="1"/>
    <cellStyle name="Texto explicativo" xfId="5" builtinId="53" customBuiltin="1"/>
    <cellStyle name="Título" xfId="11" builtinId="15" customBuiltin="1"/>
    <cellStyle name="Título 2" xfId="2" builtinId="17" customBuiltin="1"/>
    <cellStyle name="Título 3" xfId="3" builtinId="18" customBuiltin="1"/>
    <cellStyle name="Total" xfId="22" builtinId="25" customBuiltin="1"/>
  </cellStyles>
  <dxfs count="158">
    <dxf>
      <numFmt numFmtId="164" formatCode="#,##0.00\ &quot;€&quot;;[Red]\-#,##0.00\ &quot;€&quot;"/>
      <fill>
        <patternFill patternType="solid">
          <fgColor indexed="64"/>
          <bgColor rgb="FFFFFF00"/>
        </patternFill>
      </fill>
      <alignment horizontal="right" vertical="center" textRotation="0" wrapText="0" indent="0" justifyLastLine="0" shrinkToFit="0" readingOrder="0"/>
      <border diagonalUp="0" diagonalDown="0" outline="0">
        <left style="medium">
          <color theme="6" tint="0.39994506668294322"/>
        </left>
        <right style="medium">
          <color theme="6" tint="0.39994506668294322"/>
        </right>
        <top style="medium">
          <color theme="6" tint="0.39994506668294322"/>
        </top>
        <bottom style="medium">
          <color theme="6" tint="0.39994506668294322"/>
        </bottom>
      </border>
    </dxf>
    <dxf>
      <numFmt numFmtId="164" formatCode="#,##0.00\ &quot;€&quot;;[Red]\-#,##0.00\ &quot;€&quot;"/>
      <alignment horizontal="right" vertical="center" textRotation="0" wrapText="0" indent="0" justifyLastLine="0" shrinkToFit="0" readingOrder="0"/>
      <border diagonalUp="0" diagonalDown="0" outline="0">
        <left style="medium">
          <color theme="6" tint="0.39994506668294322"/>
        </left>
        <right/>
        <top style="medium">
          <color theme="6" tint="0.39994506668294322"/>
        </top>
        <bottom style="medium">
          <color theme="6" tint="0.39994506668294322"/>
        </bottom>
      </border>
    </dxf>
    <dxf>
      <numFmt numFmtId="164" formatCode="#,##0.00\ &quot;€&quot;;[Red]\-#,##0.00\ &quot;€&quot;"/>
      <fill>
        <patternFill patternType="solid">
          <fgColor indexed="64"/>
          <bgColor rgb="FFFFFF00"/>
        </patternFill>
      </fill>
      <alignment horizontal="right" vertical="center" textRotation="0" wrapText="0" indent="0" justifyLastLine="0" shrinkToFit="0" readingOrder="0"/>
      <border diagonalUp="0" diagonalDown="0" outline="0">
        <left style="medium">
          <color theme="6" tint="0.39994506668294322"/>
        </left>
        <right style="medium">
          <color theme="6" tint="0.39994506668294322"/>
        </right>
        <top style="medium">
          <color theme="6" tint="0.39994506668294322"/>
        </top>
        <bottom style="medium">
          <color theme="6" tint="0.39994506668294322"/>
        </bottom>
      </border>
    </dxf>
    <dxf>
      <numFmt numFmtId="164" formatCode="#,##0.00\ &quot;€&quot;;[Red]\-#,##0.00\ &quot;€&quot;"/>
      <fill>
        <patternFill patternType="solid">
          <fgColor indexed="64"/>
          <bgColor rgb="FFFFFF00"/>
        </patternFill>
      </fill>
      <alignment horizontal="right" vertical="center" textRotation="0" wrapText="0" indent="0" justifyLastLine="0" shrinkToFit="0" readingOrder="0"/>
      <border diagonalUp="0" diagonalDown="0" outline="0">
        <left style="medium">
          <color theme="6" tint="0.39994506668294322"/>
        </left>
        <right style="medium">
          <color theme="6" tint="0.39994506668294322"/>
        </right>
        <top style="medium">
          <color theme="6" tint="0.39994506668294322"/>
        </top>
        <bottom style="medium">
          <color theme="6" tint="0.39994506668294322"/>
        </bottom>
      </border>
    </dxf>
    <dxf>
      <numFmt numFmtId="164" formatCode="#,##0.00\ &quot;€&quot;;[Red]\-#,##0.00\ &quot;€&quot;"/>
      <fill>
        <patternFill patternType="solid">
          <fgColor indexed="64"/>
          <bgColor rgb="FFFFFF00"/>
        </patternFill>
      </fill>
      <alignment horizontal="right" vertical="center" textRotation="0" wrapText="0" indent="0" justifyLastLine="0" shrinkToFit="0" readingOrder="0"/>
      <border diagonalUp="0" diagonalDown="0" outline="0">
        <left style="medium">
          <color theme="6" tint="0.39994506668294322"/>
        </left>
        <right style="medium">
          <color theme="6" tint="0.39994506668294322"/>
        </right>
        <top style="medium">
          <color theme="6" tint="0.39994506668294322"/>
        </top>
        <bottom style="medium">
          <color theme="6" tint="0.39994506668294322"/>
        </bottom>
      </border>
    </dxf>
    <dxf>
      <numFmt numFmtId="164" formatCode="#,##0.00\ &quot;€&quot;;[Red]\-#,##0.00\ &quot;€&quot;"/>
      <fill>
        <patternFill patternType="solid">
          <fgColor indexed="64"/>
          <bgColor rgb="FFFFFF00"/>
        </patternFill>
      </fill>
      <alignment horizontal="right" vertical="center" textRotation="0" wrapText="0" indent="0" justifyLastLine="0" shrinkToFit="0" readingOrder="0"/>
      <border diagonalUp="0" diagonalDown="0" outline="0">
        <left style="medium">
          <color theme="6" tint="0.39994506668294322"/>
        </left>
        <right style="medium">
          <color theme="6" tint="0.39994506668294322"/>
        </right>
        <top style="medium">
          <color theme="6" tint="0.39994506668294322"/>
        </top>
        <bottom style="medium">
          <color theme="6" tint="0.39994506668294322"/>
        </bottom>
      </border>
    </dxf>
    <dxf>
      <numFmt numFmtId="164" formatCode="#,##0.00\ &quot;€&quot;;[Red]\-#,##0.00\ &quot;€&quot;"/>
      <fill>
        <patternFill patternType="solid">
          <fgColor indexed="64"/>
          <bgColor rgb="FFFFFF00"/>
        </patternFill>
      </fill>
      <alignment horizontal="right" vertical="center" textRotation="0" wrapText="0" indent="0" justifyLastLine="0" shrinkToFit="0" readingOrder="0"/>
      <border diagonalUp="0" diagonalDown="0" outline="0">
        <left style="medium">
          <color theme="6" tint="0.39994506668294322"/>
        </left>
        <right style="medium">
          <color theme="6" tint="0.39994506668294322"/>
        </right>
        <top style="medium">
          <color theme="6" tint="0.39994506668294322"/>
        </top>
        <bottom style="medium">
          <color theme="6" tint="0.39994506668294322"/>
        </bottom>
      </border>
    </dxf>
    <dxf>
      <numFmt numFmtId="164" formatCode="#,##0.00\ &quot;€&quot;;[Red]\-#,##0.00\ &quot;€&quot;"/>
      <fill>
        <patternFill patternType="solid">
          <fgColor indexed="64"/>
          <bgColor rgb="FFFFFF00"/>
        </patternFill>
      </fill>
      <alignment horizontal="right" vertical="center" textRotation="0" wrapText="0" indent="0" justifyLastLine="0" shrinkToFit="0" readingOrder="0"/>
      <border diagonalUp="0" diagonalDown="0" outline="0">
        <left style="medium">
          <color theme="6" tint="0.39994506668294322"/>
        </left>
        <right style="medium">
          <color theme="6" tint="0.39994506668294322"/>
        </right>
        <top style="medium">
          <color theme="6" tint="0.39994506668294322"/>
        </top>
        <bottom style="medium">
          <color theme="6" tint="0.39994506668294322"/>
        </bottom>
      </border>
    </dxf>
    <dxf>
      <numFmt numFmtId="164" formatCode="#,##0.00\ &quot;€&quot;;[Red]\-#,##0.00\ &quot;€&quot;"/>
      <fill>
        <patternFill patternType="solid">
          <fgColor indexed="64"/>
          <bgColor rgb="FFFFFF00"/>
        </patternFill>
      </fill>
      <alignment horizontal="right" vertical="center" textRotation="0" wrapText="0" indent="0" justifyLastLine="0" shrinkToFit="0" readingOrder="0"/>
      <border diagonalUp="0" diagonalDown="0" outline="0">
        <left style="medium">
          <color theme="6" tint="0.39994506668294322"/>
        </left>
        <right style="medium">
          <color theme="6" tint="0.39994506668294322"/>
        </right>
        <top style="medium">
          <color theme="6" tint="0.39994506668294322"/>
        </top>
        <bottom style="medium">
          <color theme="6" tint="0.39994506668294322"/>
        </bottom>
      </border>
    </dxf>
    <dxf>
      <numFmt numFmtId="164" formatCode="#,##0.00\ &quot;€&quot;;[Red]\-#,##0.00\ &quot;€&quot;"/>
      <fill>
        <patternFill patternType="solid">
          <fgColor indexed="64"/>
          <bgColor rgb="FFFFFF00"/>
        </patternFill>
      </fill>
      <alignment horizontal="right" vertical="center" textRotation="0" wrapText="0" indent="0" justifyLastLine="0" shrinkToFit="0" readingOrder="0"/>
      <border diagonalUp="0" diagonalDown="0" outline="0">
        <left style="medium">
          <color theme="6" tint="0.39994506668294322"/>
        </left>
        <right style="medium">
          <color theme="6" tint="0.39994506668294322"/>
        </right>
        <top style="medium">
          <color theme="6" tint="0.39994506668294322"/>
        </top>
        <bottom style="medium">
          <color theme="6" tint="0.39994506668294322"/>
        </bottom>
      </border>
    </dxf>
    <dxf>
      <numFmt numFmtId="164" formatCode="#,##0.00\ &quot;€&quot;;[Red]\-#,##0.00\ &quot;€&quot;"/>
      <fill>
        <patternFill patternType="solid">
          <fgColor indexed="64"/>
          <bgColor rgb="FFFFFF00"/>
        </patternFill>
      </fill>
      <alignment horizontal="right" vertical="center" textRotation="0" wrapText="0" indent="0" justifyLastLine="0" shrinkToFit="0" readingOrder="0"/>
      <border diagonalUp="0" diagonalDown="0" outline="0">
        <left style="medium">
          <color theme="6" tint="0.39994506668294322"/>
        </left>
        <right style="medium">
          <color theme="6" tint="0.39994506668294322"/>
        </right>
        <top style="medium">
          <color theme="6" tint="0.39994506668294322"/>
        </top>
        <bottom style="medium">
          <color theme="6" tint="0.39994506668294322"/>
        </bottom>
      </border>
    </dxf>
    <dxf>
      <numFmt numFmtId="164" formatCode="#,##0.00\ &quot;€&quot;;[Red]\-#,##0.00\ &quot;€&quot;"/>
      <fill>
        <patternFill patternType="solid">
          <fgColor indexed="64"/>
          <bgColor rgb="FFFFFF00"/>
        </patternFill>
      </fill>
      <alignment horizontal="right" vertical="center" textRotation="0" wrapText="0" indent="0" justifyLastLine="0" shrinkToFit="0" readingOrder="0"/>
      <border diagonalUp="0" diagonalDown="0" outline="0">
        <left style="medium">
          <color theme="6" tint="0.39994506668294322"/>
        </left>
        <right style="medium">
          <color theme="6" tint="0.39994506668294322"/>
        </right>
        <top style="medium">
          <color theme="6" tint="0.39994506668294322"/>
        </top>
        <bottom style="medium">
          <color theme="6" tint="0.39994506668294322"/>
        </bottom>
      </border>
    </dxf>
    <dxf>
      <numFmt numFmtId="164" formatCode="#,##0.00\ &quot;€&quot;;[Red]\-#,##0.00\ &quot;€&quot;"/>
      <fill>
        <patternFill patternType="solid">
          <fgColor indexed="64"/>
          <bgColor rgb="FFFFFF00"/>
        </patternFill>
      </fill>
      <alignment horizontal="right" vertical="center" textRotation="0" wrapText="0" indent="0" justifyLastLine="0" shrinkToFit="0" readingOrder="0"/>
      <border diagonalUp="0" diagonalDown="0" outline="0">
        <left/>
        <right style="medium">
          <color theme="6" tint="0.39994506668294322"/>
        </right>
        <top style="medium">
          <color theme="6" tint="0.39994506668294322"/>
        </top>
        <bottom style="medium">
          <color theme="6" tint="0.39994506668294322"/>
        </bottom>
      </border>
    </dxf>
    <dxf>
      <numFmt numFmtId="164" formatCode="#,##0.00\ &quot;€&quot;;[Red]\-#,##0.00\ &quot;€&quot;"/>
      <fill>
        <patternFill patternType="solid">
          <fgColor indexed="64"/>
          <bgColor rgb="FFFFFF00"/>
        </patternFill>
      </fill>
      <alignment horizontal="right" vertical="center" textRotation="0" wrapText="0" indent="0" justifyLastLine="0" shrinkToFit="0" readingOrder="0"/>
      <border diagonalUp="0" diagonalDown="0" outline="0">
        <left style="medium">
          <color theme="6" tint="0.39994506668294322"/>
        </left>
        <right style="medium">
          <color theme="6" tint="0.39994506668294322"/>
        </right>
        <top style="medium">
          <color theme="6" tint="0.39994506668294322"/>
        </top>
        <bottom style="medium">
          <color theme="6" tint="0.39994506668294322"/>
        </bottom>
      </border>
    </dxf>
    <dxf>
      <font>
        <strike val="0"/>
        <outline val="0"/>
        <shadow val="0"/>
        <u val="none"/>
        <vertAlign val="baseline"/>
        <sz val="9"/>
        <color theme="1"/>
        <name val="Microsoft Sans Serif"/>
        <scheme val="minor"/>
      </font>
      <numFmt numFmtId="164" formatCode="#,##0.00\ &quot;€&quot;;[Red]\-#,##0.00\ &quot;€&quot;"/>
      <fill>
        <patternFill patternType="solid">
          <fgColor indexed="64"/>
          <bgColor theme="6" tint="0.79998168889431442"/>
        </patternFill>
      </fill>
      <alignment horizontal="right" vertical="center" textRotation="0" wrapText="0" indent="0" justifyLastLine="0" shrinkToFit="0" readingOrder="0"/>
      <border diagonalUp="0" diagonalDown="0" outline="0">
        <left style="medium">
          <color theme="6" tint="0.39994506668294322"/>
        </left>
        <right/>
        <top style="medium">
          <color theme="6" tint="0.39994506668294322"/>
        </top>
        <bottom style="medium">
          <color theme="6" tint="0.39994506668294322"/>
        </bottom>
      </border>
    </dxf>
    <dxf>
      <numFmt numFmtId="164" formatCode="#,##0.00\ &quot;€&quot;;[Red]\-#,##0.00\ &quot;€&quot;"/>
      <fill>
        <patternFill patternType="solid">
          <fgColor indexed="64"/>
          <bgColor rgb="FFFFFF00"/>
        </patternFill>
      </fill>
      <alignment horizontal="right" vertical="center" textRotation="0" wrapText="0" indent="0" justifyLastLine="0" shrinkToFit="0" readingOrder="0"/>
      <border diagonalUp="0" diagonalDown="0" outline="0">
        <left style="medium">
          <color theme="6" tint="0.39994506668294322"/>
        </left>
        <right style="medium">
          <color theme="6" tint="0.39994506668294322"/>
        </right>
        <top style="medium">
          <color theme="6" tint="0.39994506668294322"/>
        </top>
        <bottom style="medium">
          <color theme="6" tint="0.39994506668294322"/>
        </bottom>
      </border>
    </dxf>
    <dxf>
      <numFmt numFmtId="164" formatCode="#,##0.00\ &quot;€&quot;;[Red]\-#,##0.00\ &quot;€&quot;"/>
      <fill>
        <patternFill patternType="solid">
          <fgColor indexed="64"/>
          <bgColor rgb="FFFFFF00"/>
        </patternFill>
      </fill>
      <alignment horizontal="right" vertical="center" textRotation="0" wrapText="0" indent="0" justifyLastLine="0" shrinkToFit="0" readingOrder="0"/>
      <border diagonalUp="0" diagonalDown="0" outline="0">
        <left style="medium">
          <color theme="6" tint="0.39994506668294322"/>
        </left>
        <right style="medium">
          <color theme="6" tint="0.39994506668294322"/>
        </right>
        <top style="medium">
          <color theme="6" tint="0.39994506668294322"/>
        </top>
        <bottom style="medium">
          <color theme="6" tint="0.39994506668294322"/>
        </bottom>
      </border>
    </dxf>
    <dxf>
      <numFmt numFmtId="164" formatCode="#,##0.00\ &quot;€&quot;;[Red]\-#,##0.00\ &quot;€&quot;"/>
      <fill>
        <patternFill patternType="solid">
          <fgColor indexed="64"/>
          <bgColor rgb="FFFFFF00"/>
        </patternFill>
      </fill>
      <alignment horizontal="right" vertical="center" textRotation="0" wrapText="0" indent="0" justifyLastLine="0" shrinkToFit="0" readingOrder="0"/>
      <border diagonalUp="0" diagonalDown="0" outline="0">
        <left style="medium">
          <color theme="6" tint="0.39994506668294322"/>
        </left>
        <right style="medium">
          <color theme="6" tint="0.39994506668294322"/>
        </right>
        <top style="medium">
          <color theme="6" tint="0.39994506668294322"/>
        </top>
        <bottom style="medium">
          <color theme="6" tint="0.39994506668294322"/>
        </bottom>
      </border>
    </dxf>
    <dxf>
      <numFmt numFmtId="164" formatCode="#,##0.00\ &quot;€&quot;;[Red]\-#,##0.00\ &quot;€&quot;"/>
      <fill>
        <patternFill patternType="solid">
          <fgColor indexed="64"/>
          <bgColor rgb="FFFFFF00"/>
        </patternFill>
      </fill>
      <alignment horizontal="right" vertical="center" textRotation="0" wrapText="0" indent="0" justifyLastLine="0" shrinkToFit="0" readingOrder="0"/>
      <border diagonalUp="0" diagonalDown="0" outline="0">
        <left style="medium">
          <color theme="6" tint="0.39994506668294322"/>
        </left>
        <right style="medium">
          <color theme="6" tint="0.39994506668294322"/>
        </right>
        <top style="medium">
          <color theme="6" tint="0.39994506668294322"/>
        </top>
        <bottom style="medium">
          <color theme="6" tint="0.39994506668294322"/>
        </bottom>
      </border>
    </dxf>
    <dxf>
      <numFmt numFmtId="164" formatCode="#,##0.00\ &quot;€&quot;;[Red]\-#,##0.00\ &quot;€&quot;"/>
      <fill>
        <patternFill patternType="solid">
          <fgColor indexed="64"/>
          <bgColor rgb="FFFFFF00"/>
        </patternFill>
      </fill>
      <alignment horizontal="right" vertical="center" textRotation="0" wrapText="0" indent="0" justifyLastLine="0" shrinkToFit="0" readingOrder="0"/>
      <border diagonalUp="0" diagonalDown="0" outline="0">
        <left style="medium">
          <color theme="6" tint="0.39994506668294322"/>
        </left>
        <right style="medium">
          <color theme="6" tint="0.39994506668294322"/>
        </right>
        <top style="medium">
          <color theme="6" tint="0.39994506668294322"/>
        </top>
        <bottom style="medium">
          <color theme="6" tint="0.39994506668294322"/>
        </bottom>
      </border>
    </dxf>
    <dxf>
      <numFmt numFmtId="164" formatCode="#,##0.00\ &quot;€&quot;;[Red]\-#,##0.00\ &quot;€&quot;"/>
      <fill>
        <patternFill patternType="solid">
          <fgColor indexed="64"/>
          <bgColor rgb="FFFFFF00"/>
        </patternFill>
      </fill>
      <alignment horizontal="right" vertical="center" textRotation="0" wrapText="0" indent="0" justifyLastLine="0" shrinkToFit="0" readingOrder="0"/>
      <border diagonalUp="0" diagonalDown="0" outline="0">
        <left style="medium">
          <color theme="6" tint="0.39994506668294322"/>
        </left>
        <right style="medium">
          <color theme="6" tint="0.39994506668294322"/>
        </right>
        <top style="medium">
          <color theme="6" tint="0.39994506668294322"/>
        </top>
        <bottom style="medium">
          <color theme="6" tint="0.39994506668294322"/>
        </bottom>
      </border>
    </dxf>
    <dxf>
      <numFmt numFmtId="164" formatCode="#,##0.00\ &quot;€&quot;;[Red]\-#,##0.00\ &quot;€&quot;"/>
      <fill>
        <patternFill patternType="solid">
          <fgColor indexed="64"/>
          <bgColor rgb="FFFFFF00"/>
        </patternFill>
      </fill>
      <alignment horizontal="right" vertical="center" textRotation="0" wrapText="0" indent="0" justifyLastLine="0" shrinkToFit="0" readingOrder="0"/>
      <border diagonalUp="0" diagonalDown="0" outline="0">
        <left style="medium">
          <color theme="6" tint="0.39994506668294322"/>
        </left>
        <right style="medium">
          <color theme="6" tint="0.39994506668294322"/>
        </right>
        <top style="medium">
          <color theme="6" tint="0.39994506668294322"/>
        </top>
        <bottom style="medium">
          <color theme="6" tint="0.39994506668294322"/>
        </bottom>
      </border>
    </dxf>
    <dxf>
      <numFmt numFmtId="164" formatCode="#,##0.00\ &quot;€&quot;;[Red]\-#,##0.00\ &quot;€&quot;"/>
      <fill>
        <patternFill patternType="solid">
          <fgColor indexed="64"/>
          <bgColor rgb="FFFFFF00"/>
        </patternFill>
      </fill>
      <alignment horizontal="right" vertical="center" textRotation="0" wrapText="0" indent="0" justifyLastLine="0" shrinkToFit="0" readingOrder="0"/>
      <border diagonalUp="0" diagonalDown="0" outline="0">
        <left style="medium">
          <color theme="6" tint="0.39994506668294322"/>
        </left>
        <right style="medium">
          <color theme="6" tint="0.39994506668294322"/>
        </right>
        <top style="medium">
          <color theme="6" tint="0.39994506668294322"/>
        </top>
        <bottom style="medium">
          <color theme="6" tint="0.39994506668294322"/>
        </bottom>
      </border>
    </dxf>
    <dxf>
      <numFmt numFmtId="164" formatCode="#,##0.00\ &quot;€&quot;;[Red]\-#,##0.00\ &quot;€&quot;"/>
      <fill>
        <patternFill patternType="solid">
          <fgColor indexed="64"/>
          <bgColor rgb="FFFFFF00"/>
        </patternFill>
      </fill>
      <alignment horizontal="right" vertical="center" textRotation="0" wrapText="0" indent="0" justifyLastLine="0" shrinkToFit="0" readingOrder="0"/>
      <border diagonalUp="0" diagonalDown="0" outline="0">
        <left style="medium">
          <color theme="6" tint="0.39994506668294322"/>
        </left>
        <right style="medium">
          <color theme="6" tint="0.39994506668294322"/>
        </right>
        <top style="medium">
          <color theme="6" tint="0.39994506668294322"/>
        </top>
        <bottom style="medium">
          <color theme="6" tint="0.39994506668294322"/>
        </bottom>
      </border>
    </dxf>
    <dxf>
      <numFmt numFmtId="164" formatCode="#,##0.00\ &quot;€&quot;;[Red]\-#,##0.00\ &quot;€&quot;"/>
      <fill>
        <patternFill patternType="solid">
          <fgColor indexed="64"/>
          <bgColor rgb="FFFFFF00"/>
        </patternFill>
      </fill>
      <alignment horizontal="right" vertical="center" textRotation="0" wrapText="0" indent="0" justifyLastLine="0" shrinkToFit="0" readingOrder="0"/>
      <border diagonalUp="0" diagonalDown="0" outline="0">
        <left style="medium">
          <color theme="6" tint="0.39994506668294322"/>
        </left>
        <right style="medium">
          <color theme="6" tint="0.39994506668294322"/>
        </right>
        <top style="medium">
          <color theme="6" tint="0.39994506668294322"/>
        </top>
        <bottom style="medium">
          <color theme="6" tint="0.39994506668294322"/>
        </bottom>
      </border>
    </dxf>
    <dxf>
      <numFmt numFmtId="164" formatCode="#,##0.00\ &quot;€&quot;;[Red]\-#,##0.00\ &quot;€&quot;"/>
      <fill>
        <patternFill patternType="solid">
          <fgColor indexed="64"/>
          <bgColor rgb="FFFFFF00"/>
        </patternFill>
      </fill>
      <alignment horizontal="right" vertical="center" textRotation="0" wrapText="0" indent="0" justifyLastLine="0" shrinkToFit="0" readingOrder="0"/>
      <border diagonalUp="0" diagonalDown="0" outline="0">
        <left/>
        <right style="medium">
          <color theme="6" tint="0.39994506668294322"/>
        </right>
        <top style="medium">
          <color theme="6" tint="0.39994506668294322"/>
        </top>
        <bottom style="medium">
          <color theme="6" tint="0.39994506668294322"/>
        </bottom>
      </border>
    </dxf>
    <dxf>
      <font>
        <strike val="0"/>
        <outline val="0"/>
        <shadow val="0"/>
        <u val="none"/>
        <vertAlign val="baseline"/>
        <sz val="9"/>
        <color theme="1"/>
        <name val="Microsoft Sans Serif"/>
        <scheme val="minor"/>
      </font>
      <numFmt numFmtId="164" formatCode="#,##0.00\ &quot;€&quot;;[Red]\-#,##0.00\ &quot;€&quot;"/>
      <fill>
        <patternFill patternType="solid">
          <fgColor indexed="64"/>
          <bgColor rgb="FFFFFF00"/>
        </patternFill>
      </fill>
      <alignment horizontal="right" vertical="center" textRotation="0" wrapText="0" indent="0" justifyLastLine="0" shrinkToFit="0" readingOrder="0"/>
      <border diagonalUp="0" diagonalDown="0" outline="0">
        <left style="medium">
          <color theme="6" tint="0.39994506668294322"/>
        </left>
        <right style="medium">
          <color theme="6" tint="0.39994506668294322"/>
        </right>
        <top style="medium">
          <color theme="6" tint="0.39994506668294322"/>
        </top>
        <bottom style="medium">
          <color theme="6" tint="0.39994506668294322"/>
        </bottom>
      </border>
    </dxf>
    <dxf>
      <font>
        <strike val="0"/>
        <outline val="0"/>
        <shadow val="0"/>
        <u val="none"/>
        <vertAlign val="baseline"/>
        <sz val="9"/>
        <color theme="1"/>
        <name val="Microsoft Sans Serif"/>
        <scheme val="minor"/>
      </font>
      <numFmt numFmtId="164" formatCode="#,##0.00\ &quot;€&quot;;[Red]\-#,##0.00\ &quot;€&quot;"/>
      <fill>
        <patternFill patternType="solid">
          <fgColor indexed="64"/>
          <bgColor theme="6" tint="0.79998168889431442"/>
        </patternFill>
      </fill>
      <alignment horizontal="right" vertical="center" textRotation="0" wrapText="0" indent="0" justifyLastLine="0" shrinkToFit="0" readingOrder="0"/>
      <border diagonalUp="0" diagonalDown="0" outline="0">
        <left style="medium">
          <color theme="6" tint="0.39994506668294322"/>
        </left>
        <right/>
        <top style="medium">
          <color theme="6" tint="0.39994506668294322"/>
        </top>
        <bottom style="medium">
          <color theme="6" tint="0.39994506668294322"/>
        </bottom>
      </border>
    </dxf>
    <dxf>
      <font>
        <strike val="0"/>
        <outline val="0"/>
        <shadow val="0"/>
        <u val="none"/>
        <vertAlign val="baseline"/>
        <sz val="9"/>
        <color theme="1"/>
        <name val="Microsoft Sans Serif"/>
        <scheme val="minor"/>
      </font>
      <numFmt numFmtId="164" formatCode="#,##0.00\ &quot;€&quot;;[Red]\-#,##0.00\ &quot;€&quot;"/>
      <fill>
        <patternFill patternType="solid">
          <fgColor indexed="64"/>
          <bgColor rgb="FFFFFF00"/>
        </patternFill>
      </fill>
      <alignment horizontal="right" vertical="center" textRotation="0" wrapText="0" indent="0" justifyLastLine="0" shrinkToFit="0" readingOrder="0"/>
      <border diagonalUp="0" diagonalDown="0" outline="0">
        <left style="medium">
          <color theme="6" tint="0.39994506668294322"/>
        </left>
        <right style="medium">
          <color theme="6" tint="0.39994506668294322"/>
        </right>
        <top style="medium">
          <color theme="6" tint="0.39994506668294322"/>
        </top>
        <bottom style="medium">
          <color theme="6" tint="0.39994506668294322"/>
        </bottom>
      </border>
    </dxf>
    <dxf>
      <font>
        <strike val="0"/>
        <outline val="0"/>
        <shadow val="0"/>
        <u val="none"/>
        <vertAlign val="baseline"/>
        <sz val="9"/>
        <color theme="1"/>
        <name val="Microsoft Sans Serif"/>
        <scheme val="minor"/>
      </font>
      <numFmt numFmtId="164" formatCode="#,##0.00\ &quot;€&quot;;[Red]\-#,##0.00\ &quot;€&quot;"/>
      <fill>
        <patternFill patternType="solid">
          <fgColor indexed="64"/>
          <bgColor rgb="FFFFFF00"/>
        </patternFill>
      </fill>
      <alignment horizontal="right" vertical="center" textRotation="0" wrapText="0" indent="0" justifyLastLine="0" shrinkToFit="0" readingOrder="0"/>
      <border diagonalUp="0" diagonalDown="0" outline="0">
        <left style="medium">
          <color theme="6" tint="0.39994506668294322"/>
        </left>
        <right style="medium">
          <color theme="6" tint="0.39994506668294322"/>
        </right>
        <top style="medium">
          <color theme="6" tint="0.39994506668294322"/>
        </top>
        <bottom style="medium">
          <color theme="6" tint="0.39994506668294322"/>
        </bottom>
      </border>
    </dxf>
    <dxf>
      <font>
        <strike val="0"/>
        <outline val="0"/>
        <shadow val="0"/>
        <u val="none"/>
        <vertAlign val="baseline"/>
        <sz val="9"/>
        <color theme="1"/>
        <name val="Microsoft Sans Serif"/>
        <scheme val="minor"/>
      </font>
      <numFmt numFmtId="164" formatCode="#,##0.00\ &quot;€&quot;;[Red]\-#,##0.00\ &quot;€&quot;"/>
      <fill>
        <patternFill patternType="solid">
          <fgColor indexed="64"/>
          <bgColor rgb="FFFFFF00"/>
        </patternFill>
      </fill>
      <alignment horizontal="right" vertical="center" textRotation="0" wrapText="0" indent="0" justifyLastLine="0" shrinkToFit="0" readingOrder="0"/>
      <border diagonalUp="0" diagonalDown="0" outline="0">
        <left style="medium">
          <color theme="6" tint="0.39994506668294322"/>
        </left>
        <right style="medium">
          <color theme="6" tint="0.39994506668294322"/>
        </right>
        <top style="medium">
          <color theme="6" tint="0.39994506668294322"/>
        </top>
        <bottom style="medium">
          <color theme="6" tint="0.39994506668294322"/>
        </bottom>
      </border>
    </dxf>
    <dxf>
      <font>
        <strike val="0"/>
        <outline val="0"/>
        <shadow val="0"/>
        <u val="none"/>
        <vertAlign val="baseline"/>
        <sz val="9"/>
        <color theme="1"/>
        <name val="Microsoft Sans Serif"/>
        <scheme val="minor"/>
      </font>
      <numFmt numFmtId="164" formatCode="#,##0.00\ &quot;€&quot;;[Red]\-#,##0.00\ &quot;€&quot;"/>
      <fill>
        <patternFill patternType="solid">
          <fgColor indexed="64"/>
          <bgColor rgb="FFFFFF00"/>
        </patternFill>
      </fill>
      <alignment horizontal="right" vertical="center" textRotation="0" wrapText="0" indent="0" justifyLastLine="0" shrinkToFit="0" readingOrder="0"/>
      <border diagonalUp="0" diagonalDown="0" outline="0">
        <left style="medium">
          <color theme="6" tint="0.39994506668294322"/>
        </left>
        <right style="medium">
          <color theme="6" tint="0.39994506668294322"/>
        </right>
        <top style="medium">
          <color theme="6" tint="0.39994506668294322"/>
        </top>
        <bottom style="medium">
          <color theme="6" tint="0.39994506668294322"/>
        </bottom>
      </border>
    </dxf>
    <dxf>
      <font>
        <strike val="0"/>
        <outline val="0"/>
        <shadow val="0"/>
        <u val="none"/>
        <vertAlign val="baseline"/>
        <sz val="9"/>
        <color theme="1"/>
        <name val="Microsoft Sans Serif"/>
        <scheme val="minor"/>
      </font>
      <numFmt numFmtId="164" formatCode="#,##0.00\ &quot;€&quot;;[Red]\-#,##0.00\ &quot;€&quot;"/>
      <fill>
        <patternFill patternType="solid">
          <fgColor indexed="64"/>
          <bgColor rgb="FFFFFF00"/>
        </patternFill>
      </fill>
      <alignment horizontal="right" vertical="center" textRotation="0" wrapText="0" indent="0" justifyLastLine="0" shrinkToFit="0" readingOrder="0"/>
      <border diagonalUp="0" diagonalDown="0" outline="0">
        <left style="medium">
          <color theme="6" tint="0.39994506668294322"/>
        </left>
        <right style="medium">
          <color theme="6" tint="0.39994506668294322"/>
        </right>
        <top style="medium">
          <color theme="6" tint="0.39994506668294322"/>
        </top>
        <bottom style="medium">
          <color theme="6" tint="0.39994506668294322"/>
        </bottom>
      </border>
    </dxf>
    <dxf>
      <font>
        <strike val="0"/>
        <outline val="0"/>
        <shadow val="0"/>
        <u val="none"/>
        <vertAlign val="baseline"/>
        <sz val="9"/>
        <color theme="1"/>
        <name val="Microsoft Sans Serif"/>
        <scheme val="minor"/>
      </font>
      <numFmt numFmtId="164" formatCode="#,##0.00\ &quot;€&quot;;[Red]\-#,##0.00\ &quot;€&quot;"/>
      <fill>
        <patternFill patternType="solid">
          <fgColor indexed="64"/>
          <bgColor rgb="FFFFFF00"/>
        </patternFill>
      </fill>
      <alignment horizontal="right" vertical="center" textRotation="0" wrapText="0" indent="0" justifyLastLine="0" shrinkToFit="0" readingOrder="0"/>
      <border diagonalUp="0" diagonalDown="0" outline="0">
        <left style="medium">
          <color theme="6" tint="0.39994506668294322"/>
        </left>
        <right style="medium">
          <color theme="6" tint="0.39994506668294322"/>
        </right>
        <top style="medium">
          <color theme="6" tint="0.39994506668294322"/>
        </top>
        <bottom style="medium">
          <color theme="6" tint="0.39994506668294322"/>
        </bottom>
      </border>
    </dxf>
    <dxf>
      <font>
        <strike val="0"/>
        <outline val="0"/>
        <shadow val="0"/>
        <u val="none"/>
        <vertAlign val="baseline"/>
        <sz val="9"/>
        <color theme="1"/>
        <name val="Microsoft Sans Serif"/>
        <scheme val="minor"/>
      </font>
      <numFmt numFmtId="164" formatCode="#,##0.00\ &quot;€&quot;;[Red]\-#,##0.00\ &quot;€&quot;"/>
      <fill>
        <patternFill patternType="solid">
          <fgColor indexed="64"/>
          <bgColor rgb="FFFFFF00"/>
        </patternFill>
      </fill>
      <alignment horizontal="right" vertical="center" textRotation="0" wrapText="0" indent="0" justifyLastLine="0" shrinkToFit="0" readingOrder="0"/>
      <border diagonalUp="0" diagonalDown="0" outline="0">
        <left style="medium">
          <color theme="6" tint="0.39994506668294322"/>
        </left>
        <right style="medium">
          <color theme="6" tint="0.39994506668294322"/>
        </right>
        <top style="medium">
          <color theme="6" tint="0.39994506668294322"/>
        </top>
        <bottom style="medium">
          <color theme="6" tint="0.39994506668294322"/>
        </bottom>
      </border>
    </dxf>
    <dxf>
      <font>
        <strike val="0"/>
        <outline val="0"/>
        <shadow val="0"/>
        <u val="none"/>
        <vertAlign val="baseline"/>
        <sz val="9"/>
        <color theme="1"/>
        <name val="Microsoft Sans Serif"/>
        <scheme val="minor"/>
      </font>
      <numFmt numFmtId="164" formatCode="#,##0.00\ &quot;€&quot;;[Red]\-#,##0.00\ &quot;€&quot;"/>
      <fill>
        <patternFill patternType="solid">
          <fgColor indexed="64"/>
          <bgColor rgb="FFFFFF00"/>
        </patternFill>
      </fill>
      <alignment horizontal="right" vertical="center" textRotation="0" wrapText="0" indent="0" justifyLastLine="0" shrinkToFit="0" readingOrder="0"/>
      <border diagonalUp="0" diagonalDown="0" outline="0">
        <left style="medium">
          <color theme="6" tint="0.39994506668294322"/>
        </left>
        <right style="medium">
          <color theme="6" tint="0.39994506668294322"/>
        </right>
        <top style="medium">
          <color theme="6" tint="0.39994506668294322"/>
        </top>
        <bottom style="medium">
          <color theme="6" tint="0.39994506668294322"/>
        </bottom>
      </border>
    </dxf>
    <dxf>
      <font>
        <strike val="0"/>
        <outline val="0"/>
        <shadow val="0"/>
        <u val="none"/>
        <vertAlign val="baseline"/>
        <sz val="9"/>
        <color theme="1"/>
        <name val="Microsoft Sans Serif"/>
        <scheme val="minor"/>
      </font>
      <numFmt numFmtId="164" formatCode="#,##0.00\ &quot;€&quot;;[Red]\-#,##0.00\ &quot;€&quot;"/>
      <fill>
        <patternFill patternType="solid">
          <fgColor indexed="64"/>
          <bgColor rgb="FFFFFF00"/>
        </patternFill>
      </fill>
      <alignment horizontal="right" vertical="center" textRotation="0" wrapText="0" indent="0" justifyLastLine="0" shrinkToFit="0" readingOrder="0"/>
      <border diagonalUp="0" diagonalDown="0" outline="0">
        <left style="medium">
          <color theme="6" tint="0.39994506668294322"/>
        </left>
        <right style="medium">
          <color theme="6" tint="0.39994506668294322"/>
        </right>
        <top style="medium">
          <color theme="6" tint="0.39994506668294322"/>
        </top>
        <bottom style="medium">
          <color theme="6" tint="0.39994506668294322"/>
        </bottom>
      </border>
    </dxf>
    <dxf>
      <font>
        <strike val="0"/>
        <outline val="0"/>
        <shadow val="0"/>
        <u val="none"/>
        <vertAlign val="baseline"/>
        <sz val="9"/>
        <color theme="1"/>
        <name val="Microsoft Sans Serif"/>
        <scheme val="minor"/>
      </font>
      <numFmt numFmtId="164" formatCode="#,##0.00\ &quot;€&quot;;[Red]\-#,##0.00\ &quot;€&quot;"/>
      <fill>
        <patternFill patternType="solid">
          <fgColor indexed="64"/>
          <bgColor rgb="FFFFFF00"/>
        </patternFill>
      </fill>
      <alignment horizontal="right" vertical="center" textRotation="0" wrapText="0" indent="0" justifyLastLine="0" shrinkToFit="0" readingOrder="0"/>
      <border diagonalUp="0" diagonalDown="0" outline="0">
        <left style="medium">
          <color theme="6" tint="0.39994506668294322"/>
        </left>
        <right style="medium">
          <color theme="6" tint="0.39994506668294322"/>
        </right>
        <top style="medium">
          <color theme="6" tint="0.39994506668294322"/>
        </top>
        <bottom style="medium">
          <color theme="6" tint="0.39994506668294322"/>
        </bottom>
      </border>
    </dxf>
    <dxf>
      <font>
        <strike val="0"/>
        <outline val="0"/>
        <shadow val="0"/>
        <u val="none"/>
        <vertAlign val="baseline"/>
        <sz val="9"/>
        <color theme="1"/>
        <name val="Microsoft Sans Serif"/>
        <scheme val="minor"/>
      </font>
      <numFmt numFmtId="164" formatCode="#,##0.00\ &quot;€&quot;;[Red]\-#,##0.00\ &quot;€&quot;"/>
      <fill>
        <patternFill patternType="solid">
          <fgColor indexed="64"/>
          <bgColor rgb="FFFFFF00"/>
        </patternFill>
      </fill>
      <alignment horizontal="right" vertical="center" textRotation="0" wrapText="0" indent="0" justifyLastLine="0" shrinkToFit="0" readingOrder="0"/>
      <border diagonalUp="0" diagonalDown="0" outline="0">
        <left/>
        <right style="medium">
          <color theme="6" tint="0.39994506668294322"/>
        </right>
        <top style="medium">
          <color theme="6" tint="0.39994506668294322"/>
        </top>
        <bottom style="medium">
          <color theme="6" tint="0.39994506668294322"/>
        </bottom>
      </border>
    </dxf>
    <dxf>
      <font>
        <strike val="0"/>
        <outline val="0"/>
        <shadow val="0"/>
        <u val="none"/>
        <vertAlign val="baseline"/>
        <sz val="9"/>
        <color theme="1"/>
        <name val="Microsoft Sans Serif"/>
        <scheme val="minor"/>
      </font>
      <numFmt numFmtId="164" formatCode="#,##0.00\ &quot;€&quot;;[Red]\-#,##0.00\ &quot;€&quot;"/>
      <fill>
        <patternFill patternType="solid">
          <fgColor indexed="64"/>
          <bgColor rgb="FFFFFF00"/>
        </patternFill>
      </fill>
      <border diagonalUp="0" diagonalDown="0" outline="0">
        <left style="medium">
          <color theme="6" tint="0.39994506668294322"/>
        </left>
        <right style="medium">
          <color theme="6" tint="0.39994506668294322"/>
        </right>
        <top style="medium">
          <color theme="6" tint="0.39994506668294322"/>
        </top>
        <bottom style="medium">
          <color theme="6" tint="0.39994506668294322"/>
        </bottom>
      </border>
    </dxf>
    <dxf>
      <font>
        <strike val="0"/>
        <outline val="0"/>
        <shadow val="0"/>
        <u val="none"/>
        <vertAlign val="baseline"/>
        <sz val="9"/>
        <color theme="1"/>
        <name val="Microsoft Sans Serif"/>
        <scheme val="minor"/>
      </font>
      <numFmt numFmtId="164" formatCode="#,##0.00\ &quot;€&quot;;[Red]\-#,##0.00\ &quot;€&quot;"/>
      <border diagonalUp="0" diagonalDown="0" outline="0">
        <left style="medium">
          <color theme="6" tint="0.39994506668294322"/>
        </left>
        <right/>
        <top style="medium">
          <color theme="6" tint="0.39994506668294322"/>
        </top>
        <bottom style="medium">
          <color theme="6" tint="0.39994506668294322"/>
        </bottom>
      </border>
    </dxf>
    <dxf>
      <font>
        <strike val="0"/>
        <outline val="0"/>
        <shadow val="0"/>
        <u val="none"/>
        <vertAlign val="baseline"/>
        <sz val="9"/>
        <color theme="1"/>
        <name val="Microsoft Sans Serif"/>
        <scheme val="minor"/>
      </font>
      <numFmt numFmtId="164" formatCode="#,##0.00\ &quot;€&quot;;[Red]\-#,##0.00\ &quot;€&quot;"/>
      <fill>
        <patternFill patternType="solid">
          <fgColor indexed="64"/>
          <bgColor rgb="FFFFFF00"/>
        </patternFill>
      </fill>
      <border diagonalUp="0" diagonalDown="0" outline="0">
        <left style="medium">
          <color theme="6" tint="0.39994506668294322"/>
        </left>
        <right style="medium">
          <color theme="6" tint="0.39994506668294322"/>
        </right>
        <top style="medium">
          <color theme="6" tint="0.39994506668294322"/>
        </top>
        <bottom style="medium">
          <color theme="6" tint="0.39994506668294322"/>
        </bottom>
      </border>
    </dxf>
    <dxf>
      <font>
        <strike val="0"/>
        <outline val="0"/>
        <shadow val="0"/>
        <u val="none"/>
        <vertAlign val="baseline"/>
        <sz val="9"/>
        <color theme="1"/>
        <name val="Microsoft Sans Serif"/>
        <scheme val="minor"/>
      </font>
      <numFmt numFmtId="164" formatCode="#,##0.00\ &quot;€&quot;;[Red]\-#,##0.00\ &quot;€&quot;"/>
      <fill>
        <patternFill patternType="solid">
          <fgColor indexed="64"/>
          <bgColor rgb="FFFFFF00"/>
        </patternFill>
      </fill>
      <border diagonalUp="0" diagonalDown="0" outline="0">
        <left style="medium">
          <color theme="6" tint="0.39994506668294322"/>
        </left>
        <right style="medium">
          <color theme="6" tint="0.39994506668294322"/>
        </right>
        <top style="medium">
          <color theme="6" tint="0.39994506668294322"/>
        </top>
        <bottom style="medium">
          <color theme="6" tint="0.39994506668294322"/>
        </bottom>
      </border>
    </dxf>
    <dxf>
      <font>
        <strike val="0"/>
        <outline val="0"/>
        <shadow val="0"/>
        <u val="none"/>
        <vertAlign val="baseline"/>
        <sz val="9"/>
        <color theme="1"/>
        <name val="Microsoft Sans Serif"/>
        <scheme val="minor"/>
      </font>
      <numFmt numFmtId="164" formatCode="#,##0.00\ &quot;€&quot;;[Red]\-#,##0.00\ &quot;€&quot;"/>
      <fill>
        <patternFill patternType="solid">
          <fgColor indexed="64"/>
          <bgColor rgb="FFFFFF00"/>
        </patternFill>
      </fill>
      <border diagonalUp="0" diagonalDown="0" outline="0">
        <left style="medium">
          <color theme="6" tint="0.39994506668294322"/>
        </left>
        <right style="medium">
          <color theme="6" tint="0.39994506668294322"/>
        </right>
        <top style="medium">
          <color theme="6" tint="0.39994506668294322"/>
        </top>
        <bottom style="medium">
          <color theme="6" tint="0.39994506668294322"/>
        </bottom>
      </border>
    </dxf>
    <dxf>
      <font>
        <strike val="0"/>
        <outline val="0"/>
        <shadow val="0"/>
        <u val="none"/>
        <vertAlign val="baseline"/>
        <sz val="9"/>
        <color theme="1"/>
        <name val="Microsoft Sans Serif"/>
        <scheme val="minor"/>
      </font>
      <numFmt numFmtId="164" formatCode="#,##0.00\ &quot;€&quot;;[Red]\-#,##0.00\ &quot;€&quot;"/>
      <fill>
        <patternFill patternType="solid">
          <fgColor indexed="64"/>
          <bgColor rgb="FFFFFF00"/>
        </patternFill>
      </fill>
      <border diagonalUp="0" diagonalDown="0" outline="0">
        <left style="medium">
          <color theme="6" tint="0.39994506668294322"/>
        </left>
        <right style="medium">
          <color theme="6" tint="0.39994506668294322"/>
        </right>
        <top style="medium">
          <color theme="6" tint="0.39994506668294322"/>
        </top>
        <bottom style="medium">
          <color theme="6" tint="0.39994506668294322"/>
        </bottom>
      </border>
    </dxf>
    <dxf>
      <font>
        <strike val="0"/>
        <outline val="0"/>
        <shadow val="0"/>
        <u val="none"/>
        <vertAlign val="baseline"/>
        <sz val="9"/>
        <color theme="1"/>
        <name val="Microsoft Sans Serif"/>
        <scheme val="minor"/>
      </font>
      <numFmt numFmtId="164" formatCode="#,##0.00\ &quot;€&quot;;[Red]\-#,##0.00\ &quot;€&quot;"/>
      <fill>
        <patternFill patternType="solid">
          <fgColor indexed="64"/>
          <bgColor rgb="FFFFFF00"/>
        </patternFill>
      </fill>
      <border diagonalUp="0" diagonalDown="0" outline="0">
        <left style="medium">
          <color theme="6" tint="0.39994506668294322"/>
        </left>
        <right style="medium">
          <color theme="6" tint="0.39994506668294322"/>
        </right>
        <top style="medium">
          <color theme="6" tint="0.39994506668294322"/>
        </top>
        <bottom style="medium">
          <color theme="6" tint="0.39994506668294322"/>
        </bottom>
      </border>
    </dxf>
    <dxf>
      <font>
        <strike val="0"/>
        <outline val="0"/>
        <shadow val="0"/>
        <u val="none"/>
        <vertAlign val="baseline"/>
        <sz val="9"/>
        <color theme="1"/>
        <name val="Microsoft Sans Serif"/>
        <scheme val="minor"/>
      </font>
      <numFmt numFmtId="164" formatCode="#,##0.00\ &quot;€&quot;;[Red]\-#,##0.00\ &quot;€&quot;"/>
      <fill>
        <patternFill patternType="solid">
          <fgColor indexed="64"/>
          <bgColor rgb="FFFFFF00"/>
        </patternFill>
      </fill>
      <border diagonalUp="0" diagonalDown="0" outline="0">
        <left style="medium">
          <color theme="6" tint="0.39994506668294322"/>
        </left>
        <right style="medium">
          <color theme="6" tint="0.39994506668294322"/>
        </right>
        <top style="medium">
          <color theme="6" tint="0.39994506668294322"/>
        </top>
        <bottom style="medium">
          <color theme="6" tint="0.39994506668294322"/>
        </bottom>
      </border>
    </dxf>
    <dxf>
      <font>
        <strike val="0"/>
        <outline val="0"/>
        <shadow val="0"/>
        <u val="none"/>
        <vertAlign val="baseline"/>
        <sz val="9"/>
        <color theme="1"/>
        <name val="Microsoft Sans Serif"/>
        <scheme val="minor"/>
      </font>
      <numFmt numFmtId="164" formatCode="#,##0.00\ &quot;€&quot;;[Red]\-#,##0.00\ &quot;€&quot;"/>
      <fill>
        <patternFill patternType="solid">
          <fgColor indexed="64"/>
          <bgColor rgb="FFFFFF00"/>
        </patternFill>
      </fill>
      <border diagonalUp="0" diagonalDown="0" outline="0">
        <left style="medium">
          <color theme="6" tint="0.39994506668294322"/>
        </left>
        <right style="medium">
          <color theme="6" tint="0.39994506668294322"/>
        </right>
        <top style="medium">
          <color theme="6" tint="0.39994506668294322"/>
        </top>
        <bottom style="medium">
          <color theme="6" tint="0.39994506668294322"/>
        </bottom>
      </border>
    </dxf>
    <dxf>
      <font>
        <strike val="0"/>
        <outline val="0"/>
        <shadow val="0"/>
        <u val="none"/>
        <vertAlign val="baseline"/>
        <sz val="9"/>
        <color theme="1"/>
        <name val="Microsoft Sans Serif"/>
        <scheme val="minor"/>
      </font>
      <numFmt numFmtId="164" formatCode="#,##0.00\ &quot;€&quot;;[Red]\-#,##0.00\ &quot;€&quot;"/>
      <fill>
        <patternFill patternType="solid">
          <fgColor indexed="64"/>
          <bgColor rgb="FFFFFF00"/>
        </patternFill>
      </fill>
      <border diagonalUp="0" diagonalDown="0" outline="0">
        <left style="medium">
          <color theme="6" tint="0.39994506668294322"/>
        </left>
        <right style="medium">
          <color theme="6" tint="0.39994506668294322"/>
        </right>
        <top style="medium">
          <color theme="6" tint="0.39994506668294322"/>
        </top>
        <bottom style="medium">
          <color theme="6" tint="0.39994506668294322"/>
        </bottom>
      </border>
    </dxf>
    <dxf>
      <font>
        <strike val="0"/>
        <outline val="0"/>
        <shadow val="0"/>
        <u val="none"/>
        <vertAlign val="baseline"/>
        <sz val="9"/>
        <color theme="1"/>
        <name val="Microsoft Sans Serif"/>
        <scheme val="minor"/>
      </font>
      <numFmt numFmtId="164" formatCode="#,##0.00\ &quot;€&quot;;[Red]\-#,##0.00\ &quot;€&quot;"/>
      <fill>
        <patternFill patternType="solid">
          <fgColor indexed="64"/>
          <bgColor rgb="FFFFFF00"/>
        </patternFill>
      </fill>
      <border diagonalUp="0" diagonalDown="0" outline="0">
        <left style="medium">
          <color theme="6" tint="0.39994506668294322"/>
        </left>
        <right style="medium">
          <color theme="6" tint="0.39994506668294322"/>
        </right>
        <top style="medium">
          <color theme="6" tint="0.39994506668294322"/>
        </top>
        <bottom style="medium">
          <color theme="6" tint="0.39994506668294322"/>
        </bottom>
      </border>
    </dxf>
    <dxf>
      <font>
        <strike val="0"/>
        <outline val="0"/>
        <shadow val="0"/>
        <u val="none"/>
        <vertAlign val="baseline"/>
        <sz val="9"/>
        <color theme="1"/>
        <name val="Microsoft Sans Serif"/>
        <scheme val="minor"/>
      </font>
      <numFmt numFmtId="164" formatCode="#,##0.00\ &quot;€&quot;;[Red]\-#,##0.00\ &quot;€&quot;"/>
      <fill>
        <patternFill patternType="solid">
          <fgColor indexed="64"/>
          <bgColor rgb="FFFFFF00"/>
        </patternFill>
      </fill>
      <border diagonalUp="0" diagonalDown="0" outline="0">
        <left style="medium">
          <color theme="6" tint="0.39994506668294322"/>
        </left>
        <right style="medium">
          <color theme="6" tint="0.39994506668294322"/>
        </right>
        <top style="medium">
          <color theme="6" tint="0.39994506668294322"/>
        </top>
        <bottom style="medium">
          <color theme="6" tint="0.39994506668294322"/>
        </bottom>
      </border>
    </dxf>
    <dxf>
      <font>
        <strike val="0"/>
        <outline val="0"/>
        <shadow val="0"/>
        <u val="none"/>
        <vertAlign val="baseline"/>
        <sz val="9"/>
        <color theme="1"/>
        <name val="Microsoft Sans Serif"/>
        <scheme val="minor"/>
      </font>
      <numFmt numFmtId="164" formatCode="#,##0.00\ &quot;€&quot;;[Red]\-#,##0.00\ &quot;€&quot;"/>
      <fill>
        <patternFill patternType="solid">
          <fgColor indexed="64"/>
          <bgColor rgb="FFFFFF00"/>
        </patternFill>
      </fill>
      <border diagonalUp="0" diagonalDown="0" outline="0">
        <left/>
        <right style="medium">
          <color theme="6" tint="0.39994506668294322"/>
        </right>
        <top style="medium">
          <color theme="6" tint="0.39994506668294322"/>
        </top>
        <bottom style="medium">
          <color theme="6" tint="0.39994506668294322"/>
        </bottom>
      </border>
    </dxf>
    <dxf>
      <font>
        <b/>
        <i val="0"/>
        <strike val="0"/>
        <condense val="0"/>
        <extend val="0"/>
        <outline val="0"/>
        <shadow val="0"/>
        <u val="none"/>
        <vertAlign val="baseline"/>
        <sz val="9"/>
        <color theme="1"/>
        <name val="Microsoft Sans Serif"/>
        <scheme val="minor"/>
      </font>
      <numFmt numFmtId="164" formatCode="#,##0.00\ &quot;€&quot;;[Red]\-#,##0.00\ &quot;€&quot;"/>
      <fill>
        <patternFill patternType="solid">
          <fgColor indexed="64"/>
          <bgColor theme="6" tint="0.79998168889431442"/>
        </patternFill>
      </fill>
      <alignment horizontal="right" vertical="center" textRotation="0" wrapText="0" indent="0" justifyLastLine="0" shrinkToFit="0" readingOrder="0"/>
      <border diagonalUp="0" diagonalDown="0">
        <left style="medium">
          <color theme="6" tint="0.39997558519241921"/>
        </left>
        <right style="medium">
          <color theme="6" tint="0.39997558519241921"/>
        </right>
        <top style="medium">
          <color theme="6" tint="0.39997558519241921"/>
        </top>
        <bottom/>
        <vertical/>
        <horizontal/>
      </border>
    </dxf>
    <dxf>
      <font>
        <b/>
        <i val="0"/>
        <strike val="0"/>
        <condense val="0"/>
        <extend val="0"/>
        <outline val="0"/>
        <shadow val="0"/>
        <u val="none"/>
        <vertAlign val="baseline"/>
        <sz val="9"/>
        <color theme="1"/>
        <name val="Microsoft Sans Serif"/>
        <scheme val="minor"/>
      </font>
      <numFmt numFmtId="164" formatCode="#,##0.00\ &quot;€&quot;;[Red]\-#,##0.00\ &quot;€&quot;"/>
      <fill>
        <patternFill patternType="solid">
          <fgColor indexed="64"/>
          <bgColor theme="6" tint="0.79998168889431442"/>
        </patternFill>
      </fill>
      <alignment horizontal="right" vertical="center" textRotation="0" wrapText="0" indent="0" justifyLastLine="0" shrinkToFit="0" readingOrder="0"/>
      <border diagonalUp="0" diagonalDown="0">
        <left style="medium">
          <color theme="6" tint="0.39997558519241921"/>
        </left>
        <right style="medium">
          <color theme="6" tint="0.39997558519241921"/>
        </right>
        <top style="medium">
          <color theme="6" tint="0.39997558519241921"/>
        </top>
        <bottom/>
        <vertical/>
        <horizontal/>
      </border>
    </dxf>
    <dxf>
      <font>
        <b/>
        <i val="0"/>
        <strike val="0"/>
        <condense val="0"/>
        <extend val="0"/>
        <outline val="0"/>
        <shadow val="0"/>
        <u val="none"/>
        <vertAlign val="baseline"/>
        <sz val="9"/>
        <color theme="1"/>
        <name val="Microsoft Sans Serif"/>
        <scheme val="minor"/>
      </font>
      <numFmt numFmtId="164" formatCode="#,##0.00\ &quot;€&quot;;[Red]\-#,##0.00\ &quot;€&quot;"/>
      <fill>
        <patternFill patternType="solid">
          <fgColor indexed="64"/>
          <bgColor theme="6" tint="0.79998168889431442"/>
        </patternFill>
      </fill>
      <alignment horizontal="right" vertical="center" textRotation="0" wrapText="0" indent="0" justifyLastLine="0" shrinkToFit="0" readingOrder="0"/>
      <border diagonalUp="0" diagonalDown="0">
        <left style="medium">
          <color theme="6" tint="0.39997558519241921"/>
        </left>
        <right style="medium">
          <color theme="6" tint="0.39997558519241921"/>
        </right>
        <top style="medium">
          <color theme="6" tint="0.39997558519241921"/>
        </top>
        <bottom/>
        <vertical/>
        <horizontal/>
      </border>
    </dxf>
    <dxf>
      <font>
        <b/>
        <i val="0"/>
        <strike val="0"/>
        <condense val="0"/>
        <extend val="0"/>
        <outline val="0"/>
        <shadow val="0"/>
        <u val="none"/>
        <vertAlign val="baseline"/>
        <sz val="9"/>
        <color theme="1"/>
        <name val="Microsoft Sans Serif"/>
        <scheme val="minor"/>
      </font>
      <numFmt numFmtId="164" formatCode="#,##0.00\ &quot;€&quot;;[Red]\-#,##0.00\ &quot;€&quot;"/>
      <fill>
        <patternFill patternType="solid">
          <fgColor indexed="64"/>
          <bgColor theme="6" tint="0.79998168889431442"/>
        </patternFill>
      </fill>
      <alignment horizontal="right" vertical="center" textRotation="0" wrapText="0" indent="0" justifyLastLine="0" shrinkToFit="0" readingOrder="0"/>
      <border diagonalUp="0" diagonalDown="0">
        <left style="medium">
          <color theme="6" tint="0.39997558519241921"/>
        </left>
        <right style="medium">
          <color theme="6" tint="0.39997558519241921"/>
        </right>
        <top style="medium">
          <color theme="6" tint="0.39997558519241921"/>
        </top>
        <bottom/>
        <vertical/>
        <horizontal/>
      </border>
    </dxf>
    <dxf>
      <font>
        <b/>
        <i val="0"/>
        <strike val="0"/>
        <condense val="0"/>
        <extend val="0"/>
        <outline val="0"/>
        <shadow val="0"/>
        <u val="none"/>
        <vertAlign val="baseline"/>
        <sz val="9"/>
        <color theme="1"/>
        <name val="Microsoft Sans Serif"/>
        <scheme val="minor"/>
      </font>
      <numFmt numFmtId="164" formatCode="#,##0.00\ &quot;€&quot;;[Red]\-#,##0.00\ &quot;€&quot;"/>
      <fill>
        <patternFill patternType="solid">
          <fgColor indexed="64"/>
          <bgColor theme="6" tint="0.79998168889431442"/>
        </patternFill>
      </fill>
      <alignment horizontal="right" vertical="center" textRotation="0" wrapText="0" indent="0" justifyLastLine="0" shrinkToFit="0" readingOrder="0"/>
      <border diagonalUp="0" diagonalDown="0">
        <left style="medium">
          <color theme="6" tint="0.39997558519241921"/>
        </left>
        <right style="medium">
          <color theme="6" tint="0.39997558519241921"/>
        </right>
        <top style="medium">
          <color theme="6" tint="0.39997558519241921"/>
        </top>
        <bottom/>
        <vertical/>
        <horizontal/>
      </border>
    </dxf>
    <dxf>
      <font>
        <b/>
        <i val="0"/>
        <strike val="0"/>
        <condense val="0"/>
        <extend val="0"/>
        <outline val="0"/>
        <shadow val="0"/>
        <u val="none"/>
        <vertAlign val="baseline"/>
        <sz val="9"/>
        <color theme="1"/>
        <name val="Microsoft Sans Serif"/>
        <scheme val="minor"/>
      </font>
      <numFmt numFmtId="164" formatCode="#,##0.00\ &quot;€&quot;;[Red]\-#,##0.00\ &quot;€&quot;"/>
      <fill>
        <patternFill patternType="solid">
          <fgColor indexed="64"/>
          <bgColor theme="6" tint="0.79998168889431442"/>
        </patternFill>
      </fill>
      <alignment horizontal="right" vertical="center" textRotation="0" wrapText="0" indent="0" justifyLastLine="0" shrinkToFit="0" readingOrder="0"/>
      <border diagonalUp="0" diagonalDown="0">
        <left style="medium">
          <color theme="6" tint="0.39997558519241921"/>
        </left>
        <right style="medium">
          <color theme="6" tint="0.39997558519241921"/>
        </right>
        <top style="medium">
          <color theme="6" tint="0.39997558519241921"/>
        </top>
        <bottom/>
        <vertical/>
        <horizontal/>
      </border>
    </dxf>
    <dxf>
      <font>
        <b/>
        <i val="0"/>
        <strike val="0"/>
        <condense val="0"/>
        <extend val="0"/>
        <outline val="0"/>
        <shadow val="0"/>
        <u val="none"/>
        <vertAlign val="baseline"/>
        <sz val="9"/>
        <color theme="1"/>
        <name val="Microsoft Sans Serif"/>
        <scheme val="minor"/>
      </font>
      <numFmt numFmtId="164" formatCode="#,##0.00\ &quot;€&quot;;[Red]\-#,##0.00\ &quot;€&quot;"/>
      <fill>
        <patternFill patternType="solid">
          <fgColor indexed="64"/>
          <bgColor theme="6" tint="0.79998168889431442"/>
        </patternFill>
      </fill>
      <alignment horizontal="right" vertical="center" textRotation="0" wrapText="0" indent="0" justifyLastLine="0" shrinkToFit="0" readingOrder="0"/>
      <border diagonalUp="0" diagonalDown="0">
        <left style="medium">
          <color theme="6" tint="0.39997558519241921"/>
        </left>
        <right style="medium">
          <color theme="6" tint="0.39997558519241921"/>
        </right>
        <top style="medium">
          <color theme="6" tint="0.39997558519241921"/>
        </top>
        <bottom style="medium">
          <color theme="6" tint="0.39997558519241921"/>
        </bottom>
        <vertical/>
        <horizontal/>
      </border>
    </dxf>
    <dxf>
      <font>
        <b/>
        <i val="0"/>
        <strike val="0"/>
        <condense val="0"/>
        <extend val="0"/>
        <outline val="0"/>
        <shadow val="0"/>
        <u val="none"/>
        <vertAlign val="baseline"/>
        <sz val="9"/>
        <color theme="1"/>
        <name val="Microsoft Sans Serif"/>
        <scheme val="minor"/>
      </font>
      <numFmt numFmtId="164" formatCode="#,##0.00\ &quot;€&quot;;[Red]\-#,##0.00\ &quot;€&quot;"/>
      <fill>
        <patternFill patternType="solid">
          <fgColor indexed="64"/>
          <bgColor theme="6" tint="0.79998168889431442"/>
        </patternFill>
      </fill>
      <alignment horizontal="right" vertical="center" textRotation="0" wrapText="0" indent="0" justifyLastLine="0" shrinkToFit="0" readingOrder="0"/>
      <border diagonalUp="0" diagonalDown="0">
        <left style="medium">
          <color theme="6" tint="0.39997558519241921"/>
        </left>
        <right style="medium">
          <color theme="6" tint="0.39997558519241921"/>
        </right>
        <top style="medium">
          <color theme="6" tint="0.39997558519241921"/>
        </top>
        <bottom/>
        <vertical/>
        <horizontal/>
      </border>
    </dxf>
    <dxf>
      <font>
        <b/>
        <i val="0"/>
        <strike val="0"/>
        <condense val="0"/>
        <extend val="0"/>
        <outline val="0"/>
        <shadow val="0"/>
        <u val="none"/>
        <vertAlign val="baseline"/>
        <sz val="9"/>
        <color theme="1"/>
        <name val="Microsoft Sans Serif"/>
        <scheme val="minor"/>
      </font>
      <numFmt numFmtId="164" formatCode="#,##0.00\ &quot;€&quot;;[Red]\-#,##0.00\ &quot;€&quot;"/>
      <fill>
        <patternFill patternType="solid">
          <fgColor indexed="64"/>
          <bgColor theme="6" tint="0.79998168889431442"/>
        </patternFill>
      </fill>
      <alignment horizontal="right" vertical="center" textRotation="0" wrapText="0" indent="0" justifyLastLine="0" shrinkToFit="0" readingOrder="0"/>
      <border diagonalUp="0" diagonalDown="0">
        <left style="medium">
          <color theme="6" tint="0.39997558519241921"/>
        </left>
        <right style="medium">
          <color theme="6" tint="0.39997558519241921"/>
        </right>
        <top style="medium">
          <color theme="6" tint="0.39997558519241921"/>
        </top>
        <bottom/>
        <vertical/>
        <horizontal/>
      </border>
    </dxf>
    <dxf>
      <font>
        <b/>
        <i val="0"/>
        <strike val="0"/>
        <condense val="0"/>
        <extend val="0"/>
        <outline val="0"/>
        <shadow val="0"/>
        <u val="none"/>
        <vertAlign val="baseline"/>
        <sz val="9"/>
        <color theme="1"/>
        <name val="Microsoft Sans Serif"/>
        <scheme val="minor"/>
      </font>
      <numFmt numFmtId="164" formatCode="#,##0.00\ &quot;€&quot;;[Red]\-#,##0.00\ &quot;€&quot;"/>
      <fill>
        <patternFill patternType="solid">
          <fgColor indexed="64"/>
          <bgColor theme="6" tint="0.79998168889431442"/>
        </patternFill>
      </fill>
      <alignment horizontal="right" vertical="center" textRotation="0" wrapText="0" indent="0" justifyLastLine="0" shrinkToFit="0" readingOrder="0"/>
      <border diagonalUp="0" diagonalDown="0">
        <left style="medium">
          <color theme="6" tint="0.39997558519241921"/>
        </left>
        <right style="medium">
          <color theme="6" tint="0.39997558519241921"/>
        </right>
        <top style="medium">
          <color theme="6" tint="0.39997558519241921"/>
        </top>
        <bottom/>
        <vertical/>
        <horizontal/>
      </border>
    </dxf>
    <dxf>
      <font>
        <b/>
        <i val="0"/>
        <strike val="0"/>
        <condense val="0"/>
        <extend val="0"/>
        <outline val="0"/>
        <shadow val="0"/>
        <u val="none"/>
        <vertAlign val="baseline"/>
        <sz val="9"/>
        <color theme="1"/>
        <name val="Microsoft Sans Serif"/>
        <scheme val="minor"/>
      </font>
      <numFmt numFmtId="164" formatCode="#,##0.00\ &quot;€&quot;;[Red]\-#,##0.00\ &quot;€&quot;"/>
      <fill>
        <patternFill patternType="solid">
          <fgColor indexed="64"/>
          <bgColor theme="6" tint="0.79998168889431442"/>
        </patternFill>
      </fill>
      <alignment horizontal="right" vertical="center" textRotation="0" wrapText="0" indent="0" justifyLastLine="0" shrinkToFit="0" readingOrder="0"/>
      <border diagonalUp="0" diagonalDown="0">
        <left style="medium">
          <color theme="6" tint="0.39997558519241921"/>
        </left>
        <right style="medium">
          <color theme="6" tint="0.39997558519241921"/>
        </right>
        <top style="medium">
          <color theme="6" tint="0.39997558519241921"/>
        </top>
        <bottom/>
        <vertical/>
        <horizontal/>
      </border>
    </dxf>
    <dxf>
      <font>
        <b/>
        <i val="0"/>
        <strike val="0"/>
        <condense val="0"/>
        <extend val="0"/>
        <outline val="0"/>
        <shadow val="0"/>
        <u val="none"/>
        <vertAlign val="baseline"/>
        <sz val="9"/>
        <color theme="1"/>
        <name val="Microsoft Sans Serif"/>
        <scheme val="minor"/>
      </font>
      <numFmt numFmtId="164" formatCode="#,##0.00\ &quot;€&quot;;[Red]\-#,##0.00\ &quot;€&quot;"/>
      <fill>
        <patternFill patternType="solid">
          <fgColor indexed="64"/>
          <bgColor theme="6" tint="0.79998168889431442"/>
        </patternFill>
      </fill>
      <alignment horizontal="right" vertical="center" textRotation="0" wrapText="0" indent="0" justifyLastLine="0" shrinkToFit="0" readingOrder="0"/>
      <border diagonalUp="0" diagonalDown="0">
        <left style="medium">
          <color theme="6" tint="0.39997558519241921"/>
        </left>
        <right style="medium">
          <color theme="6" tint="0.39997558519241921"/>
        </right>
        <top style="medium">
          <color theme="6" tint="0.39997558519241921"/>
        </top>
        <bottom/>
        <vertical/>
        <horizontal/>
      </border>
    </dxf>
    <dxf>
      <font>
        <b/>
        <i val="0"/>
        <strike val="0"/>
        <condense val="0"/>
        <extend val="0"/>
        <outline val="0"/>
        <shadow val="0"/>
        <u val="none"/>
        <vertAlign val="baseline"/>
        <sz val="9"/>
        <color theme="1"/>
        <name val="Microsoft Sans Serif"/>
        <scheme val="minor"/>
      </font>
      <numFmt numFmtId="164" formatCode="#,##0.00\ &quot;€&quot;;[Red]\-#,##0.00\ &quot;€&quot;"/>
      <fill>
        <patternFill patternType="solid">
          <fgColor indexed="64"/>
          <bgColor theme="6" tint="0.79998168889431442"/>
        </patternFill>
      </fill>
      <alignment horizontal="right" vertical="center" textRotation="0" wrapText="0" indent="0" justifyLastLine="0" shrinkToFit="0" readingOrder="0"/>
      <border diagonalUp="0" diagonalDown="0">
        <left/>
        <right style="medium">
          <color theme="6" tint="0.39997558519241921"/>
        </right>
        <top style="medium">
          <color theme="6" tint="0.39997558519241921"/>
        </top>
        <bottom/>
      </border>
    </dxf>
    <dxf>
      <font>
        <b/>
        <i val="0"/>
        <strike val="0"/>
        <condense val="0"/>
        <extend val="0"/>
        <outline val="0"/>
        <shadow val="0"/>
        <u val="none"/>
        <vertAlign val="baseline"/>
        <sz val="10"/>
        <color theme="0"/>
        <name val="Microsoft Sans Serif"/>
        <scheme val="minor"/>
      </font>
      <numFmt numFmtId="0" formatCode="General"/>
      <fill>
        <patternFill patternType="solid">
          <fgColor indexed="64"/>
          <bgColor theme="3"/>
        </patternFill>
      </fill>
      <alignment horizontal="left" vertical="center" textRotation="0" wrapText="0" relativeIndent="1" justifyLastLine="0" shrinkToFit="0" readingOrder="0"/>
      <border diagonalUp="0" diagonalDown="0" outline="0">
        <left/>
        <right style="medium">
          <color theme="6" tint="0.39997558519241921"/>
        </right>
        <top style="medium">
          <color theme="6" tint="0.39997558519241921"/>
        </top>
        <bottom/>
      </border>
    </dxf>
    <dxf>
      <border outline="0">
        <top style="medium">
          <color theme="6" tint="0.39997558519241921"/>
        </top>
      </border>
    </dxf>
    <dxf>
      <border outline="0">
        <left style="medium">
          <color theme="6" tint="0.39997558519241921"/>
        </left>
        <bottom style="medium">
          <color theme="6" tint="0.39997558519241921"/>
        </bottom>
      </border>
    </dxf>
    <dxf>
      <font>
        <b/>
        <i val="0"/>
        <strike val="0"/>
        <condense val="0"/>
        <extend val="0"/>
        <outline val="0"/>
        <shadow val="0"/>
        <u val="none"/>
        <vertAlign val="baseline"/>
        <sz val="9"/>
        <color theme="1"/>
        <name val="Microsoft Sans Serif"/>
        <scheme val="minor"/>
      </font>
      <fill>
        <patternFill patternType="solid">
          <fgColor indexed="64"/>
          <bgColor theme="6" tint="0.79998168889431442"/>
        </patternFill>
      </fill>
      <alignment horizontal="right" vertical="center" textRotation="0" wrapText="0" indent="0" justifyLastLine="0" shrinkToFit="0" readingOrder="0"/>
    </dxf>
    <dxf>
      <border outline="0">
        <bottom style="medium">
          <color theme="6" tint="0.39997558519241921"/>
        </bottom>
      </border>
    </dxf>
    <dxf>
      <font>
        <b/>
        <i val="0"/>
        <strike val="0"/>
        <condense val="0"/>
        <extend val="0"/>
        <outline val="0"/>
        <shadow val="0"/>
        <u val="none"/>
        <vertAlign val="baseline"/>
        <sz val="10"/>
        <color theme="0"/>
        <name val="Franklin Gothic Book"/>
        <scheme val="major"/>
      </font>
      <numFmt numFmtId="0" formatCode="General"/>
      <fill>
        <patternFill patternType="solid">
          <fgColor indexed="64"/>
          <bgColor theme="3" tint="-0.499984740745262"/>
        </patternFill>
      </fill>
      <alignment horizontal="general" vertical="center" textRotation="0" wrapText="0" indent="0" justifyLastLine="0" shrinkToFit="0" readingOrder="0"/>
    </dxf>
    <dxf>
      <font>
        <strike val="0"/>
        <outline val="0"/>
        <shadow val="0"/>
        <u val="none"/>
        <vertAlign val="baseline"/>
        <sz val="9"/>
        <color theme="1"/>
        <name val="Microsoft Sans Serif"/>
        <scheme val="minor"/>
      </font>
      <numFmt numFmtId="167" formatCode="#,##0.00\ &quot;€&quot;;[Red]#,##0.00\ &quot;€&quot;"/>
      <fill>
        <patternFill patternType="solid">
          <fgColor indexed="64"/>
          <bgColor theme="6" tint="0.79998168889431442"/>
        </patternFill>
      </fill>
      <border diagonalUp="0" diagonalDown="0" outline="0">
        <left style="medium">
          <color theme="6" tint="0.39994506668294322"/>
        </left>
        <right/>
        <top/>
        <bottom/>
      </border>
    </dxf>
    <dxf>
      <font>
        <strike val="0"/>
        <outline val="0"/>
        <shadow val="0"/>
        <u val="none"/>
        <vertAlign val="baseline"/>
        <sz val="9"/>
        <color theme="1"/>
        <name val="Microsoft Sans Serif"/>
        <scheme val="minor"/>
      </font>
      <numFmt numFmtId="167" formatCode="#,##0.00\ &quot;€&quot;;[Red]#,##0.00\ &quot;€&quot;"/>
      <fill>
        <patternFill patternType="solid">
          <fgColor indexed="64"/>
          <bgColor theme="6" tint="0.79998168889431442"/>
        </patternFill>
      </fill>
      <border diagonalUp="0" diagonalDown="0" outline="0">
        <left style="medium">
          <color theme="6" tint="0.39994506668294322"/>
        </left>
        <right style="medium">
          <color theme="6" tint="0.39994506668294322"/>
        </right>
        <top/>
        <bottom/>
      </border>
    </dxf>
    <dxf>
      <font>
        <strike val="0"/>
        <outline val="0"/>
        <shadow val="0"/>
        <u val="none"/>
        <vertAlign val="baseline"/>
        <sz val="9"/>
        <color theme="1"/>
        <name val="Microsoft Sans Serif"/>
        <scheme val="minor"/>
      </font>
      <numFmt numFmtId="167" formatCode="#,##0.00\ &quot;€&quot;;[Red]#,##0.00\ &quot;€&quot;"/>
      <fill>
        <patternFill patternType="solid">
          <fgColor indexed="64"/>
          <bgColor theme="6" tint="0.79998168889431442"/>
        </patternFill>
      </fill>
      <border diagonalUp="0" diagonalDown="0" outline="0">
        <left style="medium">
          <color theme="6" tint="0.39994506668294322"/>
        </left>
        <right style="medium">
          <color theme="6" tint="0.39994506668294322"/>
        </right>
        <top/>
        <bottom/>
      </border>
    </dxf>
    <dxf>
      <font>
        <strike val="0"/>
        <outline val="0"/>
        <shadow val="0"/>
        <u val="none"/>
        <vertAlign val="baseline"/>
        <sz val="9"/>
        <color theme="1"/>
        <name val="Microsoft Sans Serif"/>
        <scheme val="minor"/>
      </font>
      <numFmt numFmtId="167" formatCode="#,##0.00\ &quot;€&quot;;[Red]#,##0.00\ &quot;€&quot;"/>
      <fill>
        <patternFill patternType="solid">
          <fgColor indexed="64"/>
          <bgColor theme="6" tint="0.79998168889431442"/>
        </patternFill>
      </fill>
      <border diagonalUp="0" diagonalDown="0" outline="0">
        <left style="medium">
          <color theme="6" tint="0.39994506668294322"/>
        </left>
        <right style="medium">
          <color theme="6" tint="0.39994506668294322"/>
        </right>
        <top/>
        <bottom/>
      </border>
    </dxf>
    <dxf>
      <font>
        <strike val="0"/>
        <outline val="0"/>
        <shadow val="0"/>
        <u val="none"/>
        <vertAlign val="baseline"/>
        <sz val="9"/>
        <color theme="1"/>
        <name val="Microsoft Sans Serif"/>
        <scheme val="minor"/>
      </font>
      <numFmt numFmtId="167" formatCode="#,##0.00\ &quot;€&quot;;[Red]#,##0.00\ &quot;€&quot;"/>
      <fill>
        <patternFill patternType="solid">
          <fgColor indexed="64"/>
          <bgColor theme="6" tint="0.79998168889431442"/>
        </patternFill>
      </fill>
      <border diagonalUp="0" diagonalDown="0" outline="0">
        <left style="medium">
          <color theme="6" tint="0.39994506668294322"/>
        </left>
        <right style="medium">
          <color theme="6" tint="0.39994506668294322"/>
        </right>
        <top/>
        <bottom/>
      </border>
    </dxf>
    <dxf>
      <font>
        <strike val="0"/>
        <outline val="0"/>
        <shadow val="0"/>
        <u val="none"/>
        <vertAlign val="baseline"/>
        <sz val="9"/>
        <color theme="1"/>
        <name val="Microsoft Sans Serif"/>
        <scheme val="minor"/>
      </font>
      <numFmt numFmtId="167" formatCode="#,##0.00\ &quot;€&quot;;[Red]#,##0.00\ &quot;€&quot;"/>
      <fill>
        <patternFill patternType="solid">
          <fgColor indexed="64"/>
          <bgColor theme="6" tint="0.79998168889431442"/>
        </patternFill>
      </fill>
      <border diagonalUp="0" diagonalDown="0" outline="0">
        <left style="medium">
          <color theme="6" tint="0.39994506668294322"/>
        </left>
        <right style="medium">
          <color theme="6" tint="0.39994506668294322"/>
        </right>
        <top/>
        <bottom/>
      </border>
    </dxf>
    <dxf>
      <font>
        <strike val="0"/>
        <outline val="0"/>
        <shadow val="0"/>
        <u val="none"/>
        <vertAlign val="baseline"/>
        <sz val="9"/>
        <color theme="1"/>
        <name val="Microsoft Sans Serif"/>
        <scheme val="minor"/>
      </font>
      <numFmt numFmtId="167" formatCode="#,##0.00\ &quot;€&quot;;[Red]#,##0.00\ &quot;€&quot;"/>
      <fill>
        <patternFill patternType="solid">
          <fgColor indexed="64"/>
          <bgColor theme="6" tint="0.79998168889431442"/>
        </patternFill>
      </fill>
      <border diagonalUp="0" diagonalDown="0" outline="0">
        <left style="medium">
          <color theme="6" tint="0.39994506668294322"/>
        </left>
        <right style="medium">
          <color theme="6" tint="0.39994506668294322"/>
        </right>
        <top/>
        <bottom/>
      </border>
    </dxf>
    <dxf>
      <font>
        <strike val="0"/>
        <outline val="0"/>
        <shadow val="0"/>
        <u val="none"/>
        <vertAlign val="baseline"/>
        <sz val="9"/>
        <color theme="1"/>
        <name val="Microsoft Sans Serif"/>
        <scheme val="minor"/>
      </font>
      <numFmt numFmtId="167" formatCode="#,##0.00\ &quot;€&quot;;[Red]#,##0.00\ &quot;€&quot;"/>
      <fill>
        <patternFill patternType="solid">
          <fgColor indexed="64"/>
          <bgColor theme="6" tint="0.79998168889431442"/>
        </patternFill>
      </fill>
      <border diagonalUp="0" diagonalDown="0" outline="0">
        <left style="medium">
          <color theme="6" tint="0.39994506668294322"/>
        </left>
        <right style="medium">
          <color theme="6" tint="0.39994506668294322"/>
        </right>
        <top/>
        <bottom/>
      </border>
    </dxf>
    <dxf>
      <font>
        <strike val="0"/>
        <outline val="0"/>
        <shadow val="0"/>
        <u val="none"/>
        <vertAlign val="baseline"/>
        <sz val="9"/>
        <color theme="1"/>
        <name val="Microsoft Sans Serif"/>
        <scheme val="minor"/>
      </font>
      <numFmt numFmtId="167" formatCode="#,##0.00\ &quot;€&quot;;[Red]#,##0.00\ &quot;€&quot;"/>
      <fill>
        <patternFill patternType="solid">
          <fgColor indexed="64"/>
          <bgColor theme="6" tint="0.79998168889431442"/>
        </patternFill>
      </fill>
      <border diagonalUp="0" diagonalDown="0" outline="0">
        <left style="medium">
          <color theme="6" tint="0.39994506668294322"/>
        </left>
        <right style="medium">
          <color theme="6" tint="0.39994506668294322"/>
        </right>
        <top/>
        <bottom/>
      </border>
    </dxf>
    <dxf>
      <font>
        <strike val="0"/>
        <outline val="0"/>
        <shadow val="0"/>
        <u val="none"/>
        <vertAlign val="baseline"/>
        <sz val="9"/>
        <color theme="1"/>
        <name val="Microsoft Sans Serif"/>
        <scheme val="minor"/>
      </font>
      <numFmt numFmtId="167" formatCode="#,##0.00\ &quot;€&quot;;[Red]#,##0.00\ &quot;€&quot;"/>
      <fill>
        <patternFill patternType="solid">
          <fgColor indexed="64"/>
          <bgColor theme="6" tint="0.79998168889431442"/>
        </patternFill>
      </fill>
      <border diagonalUp="0" diagonalDown="0" outline="0">
        <left style="medium">
          <color theme="6" tint="0.39994506668294322"/>
        </left>
        <right style="medium">
          <color theme="6" tint="0.39994506668294322"/>
        </right>
        <top/>
        <bottom/>
      </border>
    </dxf>
    <dxf>
      <font>
        <strike val="0"/>
        <outline val="0"/>
        <shadow val="0"/>
        <u val="none"/>
        <vertAlign val="baseline"/>
        <sz val="9"/>
        <color theme="1"/>
        <name val="Microsoft Sans Serif"/>
        <scheme val="minor"/>
      </font>
      <numFmt numFmtId="167" formatCode="#,##0.00\ &quot;€&quot;;[Red]#,##0.00\ &quot;€&quot;"/>
      <fill>
        <patternFill patternType="solid">
          <fgColor indexed="64"/>
          <bgColor theme="6" tint="0.79998168889431442"/>
        </patternFill>
      </fill>
      <border diagonalUp="0" diagonalDown="0" outline="0">
        <left style="medium">
          <color theme="6" tint="0.39994506668294322"/>
        </left>
        <right style="medium">
          <color theme="6" tint="0.39994506668294322"/>
        </right>
        <top/>
        <bottom/>
      </border>
    </dxf>
    <dxf>
      <font>
        <strike val="0"/>
        <outline val="0"/>
        <shadow val="0"/>
        <u val="none"/>
        <vertAlign val="baseline"/>
        <sz val="9"/>
        <color theme="1"/>
        <name val="Microsoft Sans Serif"/>
        <scheme val="minor"/>
      </font>
      <numFmt numFmtId="167" formatCode="#,##0.00\ &quot;€&quot;;[Red]#,##0.00\ &quot;€&quot;"/>
      <fill>
        <patternFill patternType="solid">
          <fgColor indexed="64"/>
          <bgColor theme="6" tint="0.79998168889431442"/>
        </patternFill>
      </fill>
      <border diagonalUp="0" diagonalDown="0" outline="0">
        <left style="medium">
          <color theme="6" tint="0.39994506668294322"/>
        </left>
        <right style="medium">
          <color theme="6" tint="0.39994506668294322"/>
        </right>
        <top/>
        <bottom/>
      </border>
    </dxf>
    <dxf>
      <font>
        <strike val="0"/>
        <outline val="0"/>
        <shadow val="0"/>
        <u val="none"/>
        <vertAlign val="baseline"/>
        <sz val="9"/>
        <color theme="1"/>
        <name val="Microsoft Sans Serif"/>
        <scheme val="minor"/>
      </font>
      <numFmt numFmtId="167" formatCode="#,##0.00\ &quot;€&quot;;[Red]#,##0.00\ &quot;€&quot;"/>
      <fill>
        <patternFill patternType="solid">
          <fgColor indexed="64"/>
          <bgColor theme="6" tint="0.79998168889431442"/>
        </patternFill>
      </fill>
      <border diagonalUp="0" diagonalDown="0" outline="0">
        <left style="medium">
          <color theme="6" tint="0.39994506668294322"/>
        </left>
        <right style="medium">
          <color theme="6" tint="0.39994506668294322"/>
        </right>
        <top/>
        <bottom/>
      </border>
    </dxf>
    <dxf>
      <font>
        <b/>
        <strike val="0"/>
        <outline val="0"/>
        <shadow val="0"/>
        <u val="none"/>
        <vertAlign val="baseline"/>
        <sz val="10"/>
        <color theme="1"/>
        <name val="Microsoft Sans Serif"/>
        <scheme val="minor"/>
      </font>
      <fill>
        <patternFill patternType="solid">
          <fgColor indexed="64"/>
          <bgColor theme="6" tint="0.79998168889431442"/>
        </patternFill>
      </fill>
      <border diagonalUp="0" diagonalDown="0">
        <left/>
        <right style="medium">
          <color theme="6" tint="0.39991454817346722"/>
        </right>
        <top style="medium">
          <color theme="6" tint="0.39994506668294322"/>
        </top>
        <bottom/>
        <vertical/>
        <horizontal/>
      </border>
    </dxf>
    <dxf>
      <font>
        <b/>
        <strike val="0"/>
        <outline val="0"/>
        <shadow val="0"/>
        <u val="none"/>
        <vertAlign val="baseline"/>
        <sz val="10"/>
        <color theme="0"/>
        <name val="Microsoft Sans Serif"/>
        <scheme val="minor"/>
      </font>
      <fill>
        <patternFill patternType="solid">
          <fgColor indexed="64"/>
          <bgColor theme="3"/>
        </patternFill>
      </fill>
      <alignment horizontal="left" vertical="center" textRotation="0" wrapText="0" relativeIndent="1" justifyLastLine="0" shrinkToFit="0" readingOrder="0"/>
      <border diagonalUp="0" diagonalDown="0" outline="0">
        <left/>
        <right/>
        <top style="medium">
          <color theme="6" tint="0.39994506668294322"/>
        </top>
        <bottom style="medium">
          <color theme="6" tint="0.39994506668294322"/>
        </bottom>
      </border>
    </dxf>
    <dxf>
      <border>
        <top style="medium">
          <color theme="6" tint="0.39994506668294322"/>
        </top>
      </border>
    </dxf>
    <dxf>
      <border diagonalUp="0" diagonalDown="0">
        <left style="medium">
          <color theme="6" tint="0.39994506668294322"/>
        </left>
        <right style="medium">
          <color theme="6" tint="0.39994506668294322"/>
        </right>
        <top/>
        <bottom/>
        <vertical style="medium">
          <color theme="6" tint="0.39994506668294322"/>
        </vertical>
        <horizontal style="medium">
          <color theme="6" tint="0.39994506668294322"/>
        </horizontal>
      </border>
    </dxf>
    <dxf>
      <border diagonalUp="0" diagonalDown="0">
        <left style="medium">
          <color theme="6" tint="0.39994506668294322"/>
        </left>
        <right style="medium">
          <color theme="6" tint="0.39994506668294322"/>
        </right>
        <top style="medium">
          <color theme="6" tint="0.39994506668294322"/>
        </top>
        <bottom style="medium">
          <color theme="6" tint="0.39994506668294322"/>
        </bottom>
      </border>
    </dxf>
    <dxf>
      <border>
        <bottom style="medium">
          <color theme="6" tint="0.39994506668294322"/>
        </bottom>
      </border>
    </dxf>
    <dxf>
      <border diagonalUp="0" diagonalDown="0">
        <left style="medium">
          <color theme="6" tint="0.39994506668294322"/>
        </left>
        <right style="medium">
          <color theme="6" tint="0.39994506668294322"/>
        </right>
        <top/>
        <bottom/>
        <vertical style="medium">
          <color theme="6" tint="0.39994506668294322"/>
        </vertical>
        <horizontal style="medium">
          <color theme="6" tint="0.39994506668294322"/>
        </horizontal>
      </border>
    </dxf>
    <dxf>
      <numFmt numFmtId="167" formatCode="#,##0.00\ &quot;€&quot;;[Red]#,##0.00\ &quot;€&quot;"/>
      <fill>
        <patternFill patternType="solid">
          <fgColor indexed="64"/>
          <bgColor theme="6" tint="0.79998168889431442"/>
        </patternFill>
      </fill>
      <border diagonalUp="0" diagonalDown="0" outline="0">
        <left style="medium">
          <color theme="6" tint="0.39994506668294322"/>
        </left>
        <right/>
        <top/>
        <bottom/>
      </border>
    </dxf>
    <dxf>
      <numFmt numFmtId="167" formatCode="#,##0.00\ &quot;€&quot;;[Red]#,##0.00\ &quot;€&quot;"/>
      <fill>
        <patternFill patternType="solid">
          <fgColor indexed="64"/>
          <bgColor theme="6" tint="0.79998168889431442"/>
        </patternFill>
      </fill>
      <border diagonalUp="0" diagonalDown="0" outline="0">
        <left style="medium">
          <color theme="6" tint="0.39994506668294322"/>
        </left>
        <right style="medium">
          <color theme="6" tint="0.39994506668294322"/>
        </right>
        <top/>
        <bottom/>
      </border>
    </dxf>
    <dxf>
      <numFmt numFmtId="167" formatCode="#,##0.00\ &quot;€&quot;;[Red]#,##0.00\ &quot;€&quot;"/>
      <fill>
        <patternFill patternType="solid">
          <fgColor indexed="64"/>
          <bgColor theme="6" tint="0.79998168889431442"/>
        </patternFill>
      </fill>
      <border diagonalUp="0" diagonalDown="0" outline="0">
        <left style="medium">
          <color theme="6" tint="0.39994506668294322"/>
        </left>
        <right style="medium">
          <color theme="6" tint="0.39994506668294322"/>
        </right>
        <top/>
        <bottom/>
      </border>
    </dxf>
    <dxf>
      <numFmt numFmtId="167" formatCode="#,##0.00\ &quot;€&quot;;[Red]#,##0.00\ &quot;€&quot;"/>
      <fill>
        <patternFill patternType="solid">
          <fgColor indexed="64"/>
          <bgColor theme="6" tint="0.79998168889431442"/>
        </patternFill>
      </fill>
      <border diagonalUp="0" diagonalDown="0" outline="0">
        <left style="medium">
          <color theme="6" tint="0.39994506668294322"/>
        </left>
        <right style="medium">
          <color theme="6" tint="0.39994506668294322"/>
        </right>
        <top/>
        <bottom/>
      </border>
    </dxf>
    <dxf>
      <numFmt numFmtId="167" formatCode="#,##0.00\ &quot;€&quot;;[Red]#,##0.00\ &quot;€&quot;"/>
      <fill>
        <patternFill patternType="solid">
          <fgColor indexed="64"/>
          <bgColor theme="6" tint="0.79998168889431442"/>
        </patternFill>
      </fill>
      <border diagonalUp="0" diagonalDown="0" outline="0">
        <left style="medium">
          <color theme="6" tint="0.39994506668294322"/>
        </left>
        <right style="medium">
          <color theme="6" tint="0.39994506668294322"/>
        </right>
        <top/>
        <bottom/>
      </border>
    </dxf>
    <dxf>
      <numFmt numFmtId="167" formatCode="#,##0.00\ &quot;€&quot;;[Red]#,##0.00\ &quot;€&quot;"/>
      <fill>
        <patternFill patternType="solid">
          <fgColor indexed="64"/>
          <bgColor theme="6" tint="0.79998168889431442"/>
        </patternFill>
      </fill>
      <border diagonalUp="0" diagonalDown="0" outline="0">
        <left style="medium">
          <color theme="6" tint="0.39994506668294322"/>
        </left>
        <right style="medium">
          <color theme="6" tint="0.39994506668294322"/>
        </right>
        <top/>
        <bottom/>
      </border>
    </dxf>
    <dxf>
      <numFmt numFmtId="167" formatCode="#,##0.00\ &quot;€&quot;;[Red]#,##0.00\ &quot;€&quot;"/>
      <fill>
        <patternFill patternType="solid">
          <fgColor indexed="64"/>
          <bgColor theme="6" tint="0.79998168889431442"/>
        </patternFill>
      </fill>
      <border diagonalUp="0" diagonalDown="0" outline="0">
        <left style="medium">
          <color theme="6" tint="0.39994506668294322"/>
        </left>
        <right style="medium">
          <color theme="6" tint="0.39994506668294322"/>
        </right>
        <top/>
        <bottom/>
      </border>
    </dxf>
    <dxf>
      <numFmt numFmtId="167" formatCode="#,##0.00\ &quot;€&quot;;[Red]#,##0.00\ &quot;€&quot;"/>
      <fill>
        <patternFill patternType="solid">
          <fgColor indexed="64"/>
          <bgColor theme="6" tint="0.79998168889431442"/>
        </patternFill>
      </fill>
      <border diagonalUp="0" diagonalDown="0" outline="0">
        <left style="medium">
          <color theme="6" tint="0.39994506668294322"/>
        </left>
        <right style="medium">
          <color theme="6" tint="0.39994506668294322"/>
        </right>
        <top/>
        <bottom/>
      </border>
    </dxf>
    <dxf>
      <numFmt numFmtId="167" formatCode="#,##0.00\ &quot;€&quot;;[Red]#,##0.00\ &quot;€&quot;"/>
      <fill>
        <patternFill patternType="solid">
          <fgColor indexed="64"/>
          <bgColor theme="6" tint="0.79998168889431442"/>
        </patternFill>
      </fill>
      <border diagonalUp="0" diagonalDown="0" outline="0">
        <left style="medium">
          <color theme="6" tint="0.39994506668294322"/>
        </left>
        <right style="medium">
          <color theme="6" tint="0.39994506668294322"/>
        </right>
        <top/>
        <bottom/>
      </border>
    </dxf>
    <dxf>
      <numFmt numFmtId="167" formatCode="#,##0.00\ &quot;€&quot;;[Red]#,##0.00\ &quot;€&quot;"/>
      <fill>
        <patternFill patternType="solid">
          <fgColor indexed="64"/>
          <bgColor theme="6" tint="0.79998168889431442"/>
        </patternFill>
      </fill>
      <border diagonalUp="0" diagonalDown="0" outline="0">
        <left style="medium">
          <color theme="6" tint="0.39994506668294322"/>
        </left>
        <right style="medium">
          <color theme="6" tint="0.39994506668294322"/>
        </right>
        <top/>
        <bottom/>
      </border>
    </dxf>
    <dxf>
      <numFmt numFmtId="167" formatCode="#,##0.00\ &quot;€&quot;;[Red]#,##0.00\ &quot;€&quot;"/>
      <fill>
        <patternFill patternType="solid">
          <fgColor indexed="64"/>
          <bgColor theme="6" tint="0.79998168889431442"/>
        </patternFill>
      </fill>
      <border diagonalUp="0" diagonalDown="0" outline="0">
        <left style="medium">
          <color theme="6" tint="0.39994506668294322"/>
        </left>
        <right style="medium">
          <color theme="6" tint="0.39994506668294322"/>
        </right>
        <top/>
        <bottom/>
      </border>
    </dxf>
    <dxf>
      <numFmt numFmtId="167" formatCode="#,##0.00\ &quot;€&quot;;[Red]#,##0.00\ &quot;€&quot;"/>
      <fill>
        <patternFill patternType="solid">
          <fgColor indexed="64"/>
          <bgColor theme="6" tint="0.79998168889431442"/>
        </patternFill>
      </fill>
      <border diagonalUp="0" diagonalDown="0" outline="0">
        <left style="medium">
          <color theme="6" tint="0.39994506668294322"/>
        </left>
        <right style="medium">
          <color theme="6" tint="0.39994506668294322"/>
        </right>
        <top/>
        <bottom/>
      </border>
    </dxf>
    <dxf>
      <numFmt numFmtId="167" formatCode="#,##0.00\ &quot;€&quot;;[Red]#,##0.00\ &quot;€&quot;"/>
      <fill>
        <patternFill patternType="solid">
          <fgColor indexed="64"/>
          <bgColor theme="6" tint="0.79998168889431442"/>
        </patternFill>
      </fill>
      <border diagonalUp="0" diagonalDown="0" outline="0">
        <left style="medium">
          <color theme="6" tint="0.39994506668294322"/>
        </left>
        <right style="medium">
          <color theme="6" tint="0.39994506668294322"/>
        </right>
        <top/>
        <bottom/>
      </border>
    </dxf>
    <dxf>
      <font>
        <strike val="0"/>
        <outline val="0"/>
        <shadow val="0"/>
        <u val="none"/>
        <vertAlign val="baseline"/>
        <sz val="10"/>
        <color theme="1"/>
        <name val="Microsoft Sans Serif"/>
        <scheme val="minor"/>
      </font>
      <fill>
        <patternFill patternType="solid">
          <fgColor indexed="64"/>
          <bgColor theme="6" tint="0.79998168889431442"/>
        </patternFill>
      </fill>
      <border diagonalUp="0" diagonalDown="0">
        <left/>
        <right style="medium">
          <color theme="6" tint="0.39991454817346722"/>
        </right>
        <top style="medium">
          <color theme="6" tint="0.39994506668294322"/>
        </top>
        <bottom/>
        <vertical/>
        <horizontal/>
      </border>
    </dxf>
    <dxf>
      <font>
        <b/>
        <strike val="0"/>
        <outline val="0"/>
        <shadow val="0"/>
        <u val="none"/>
        <vertAlign val="baseline"/>
        <sz val="10"/>
        <color theme="0"/>
        <name val="Microsoft Sans Serif"/>
        <scheme val="minor"/>
      </font>
      <fill>
        <patternFill patternType="solid">
          <fgColor indexed="64"/>
          <bgColor theme="3"/>
        </patternFill>
      </fill>
      <alignment horizontal="left" vertical="center" textRotation="0" wrapText="0" relativeIndent="-1" justifyLastLine="0" shrinkToFit="0" readingOrder="0"/>
      <border diagonalUp="0" diagonalDown="0" outline="0">
        <left/>
        <right/>
        <top style="medium">
          <color theme="6" tint="0.39994506668294322"/>
        </top>
        <bottom style="medium">
          <color theme="6" tint="0.39994506668294322"/>
        </bottom>
      </border>
    </dxf>
    <dxf>
      <border>
        <top style="medium">
          <color theme="6" tint="0.39994506668294322"/>
        </top>
      </border>
    </dxf>
    <dxf>
      <border diagonalUp="0" diagonalDown="0">
        <left style="medium">
          <color theme="6" tint="0.39994506668294322"/>
        </left>
        <right style="medium">
          <color theme="6" tint="0.39994506668294322"/>
        </right>
        <top/>
        <bottom/>
        <vertical style="medium">
          <color theme="6" tint="0.39994506668294322"/>
        </vertical>
        <horizontal style="medium">
          <color theme="6" tint="0.39994506668294322"/>
        </horizontal>
      </border>
    </dxf>
    <dxf>
      <border diagonalUp="0" diagonalDown="0">
        <left style="medium">
          <color theme="6" tint="0.39994506668294322"/>
        </left>
        <right style="medium">
          <color theme="6" tint="0.39994506668294322"/>
        </right>
        <top style="medium">
          <color theme="6" tint="0.39994506668294322"/>
        </top>
        <bottom style="medium">
          <color theme="6" tint="0.39994506668294322"/>
        </bottom>
      </border>
    </dxf>
    <dxf>
      <border>
        <bottom style="medium">
          <color theme="6" tint="0.39994506668294322"/>
        </bottom>
      </border>
    </dxf>
    <dxf>
      <border diagonalUp="0" diagonalDown="0">
        <left style="medium">
          <color theme="6" tint="0.39994506668294322"/>
        </left>
        <right style="medium">
          <color theme="6" tint="0.39994506668294322"/>
        </right>
        <top/>
        <bottom/>
        <vertical style="medium">
          <color theme="6" tint="0.39994506668294322"/>
        </vertical>
        <horizontal style="medium">
          <color theme="6" tint="0.39994506668294322"/>
        </horizontal>
      </border>
    </dxf>
    <dxf>
      <numFmt numFmtId="167" formatCode="#,##0.00\ &quot;€&quot;;[Red]#,##0.00\ &quot;€&quot;"/>
      <fill>
        <patternFill patternType="solid">
          <fgColor indexed="64"/>
          <bgColor theme="6" tint="0.79998168889431442"/>
        </patternFill>
      </fill>
      <border diagonalUp="0" diagonalDown="0" outline="0">
        <left style="medium">
          <color theme="6" tint="0.39994506668294322"/>
        </left>
        <right/>
        <top/>
        <bottom/>
      </border>
    </dxf>
    <dxf>
      <font>
        <strike val="0"/>
        <outline val="0"/>
        <shadow val="0"/>
        <u val="none"/>
        <vertAlign val="baseline"/>
        <sz val="9"/>
        <color theme="1"/>
        <name val="Microsoft Sans Serif"/>
        <scheme val="minor"/>
      </font>
      <numFmt numFmtId="167" formatCode="#,##0.00\ &quot;€&quot;;[Red]#,##0.00\ &quot;€&quot;"/>
      <fill>
        <patternFill patternType="solid">
          <fgColor indexed="64"/>
          <bgColor theme="6" tint="0.79998168889431442"/>
        </patternFill>
      </fill>
      <border diagonalUp="0" diagonalDown="0" outline="0">
        <left style="medium">
          <color theme="6" tint="0.39994506668294322"/>
        </left>
        <right style="medium">
          <color theme="6" tint="0.39994506668294322"/>
        </right>
        <top/>
        <bottom/>
      </border>
    </dxf>
    <dxf>
      <font>
        <strike val="0"/>
        <outline val="0"/>
        <shadow val="0"/>
        <u val="none"/>
        <vertAlign val="baseline"/>
        <sz val="9"/>
        <color theme="1"/>
        <name val="Microsoft Sans Serif"/>
        <scheme val="minor"/>
      </font>
      <numFmt numFmtId="167" formatCode="#,##0.00\ &quot;€&quot;;[Red]#,##0.00\ &quot;€&quot;"/>
      <fill>
        <patternFill patternType="solid">
          <fgColor indexed="64"/>
          <bgColor theme="6" tint="0.79998168889431442"/>
        </patternFill>
      </fill>
      <border diagonalUp="0" diagonalDown="0" outline="0">
        <left style="medium">
          <color theme="6" tint="0.39994506668294322"/>
        </left>
        <right style="medium">
          <color theme="6" tint="0.39994506668294322"/>
        </right>
        <top/>
        <bottom/>
      </border>
    </dxf>
    <dxf>
      <font>
        <strike val="0"/>
        <outline val="0"/>
        <shadow val="0"/>
        <u val="none"/>
        <vertAlign val="baseline"/>
        <sz val="9"/>
        <color theme="1"/>
        <name val="Microsoft Sans Serif"/>
        <scheme val="minor"/>
      </font>
      <numFmt numFmtId="167" formatCode="#,##0.00\ &quot;€&quot;;[Red]#,##0.00\ &quot;€&quot;"/>
      <fill>
        <patternFill patternType="solid">
          <fgColor indexed="64"/>
          <bgColor theme="6" tint="0.79998168889431442"/>
        </patternFill>
      </fill>
      <border diagonalUp="0" diagonalDown="0" outline="0">
        <left style="medium">
          <color theme="6" tint="0.39994506668294322"/>
        </left>
        <right style="medium">
          <color theme="6" tint="0.39994506668294322"/>
        </right>
        <top/>
        <bottom/>
      </border>
    </dxf>
    <dxf>
      <font>
        <strike val="0"/>
        <outline val="0"/>
        <shadow val="0"/>
        <u val="none"/>
        <vertAlign val="baseline"/>
        <sz val="9"/>
        <color theme="1"/>
        <name val="Microsoft Sans Serif"/>
        <scheme val="minor"/>
      </font>
      <numFmt numFmtId="167" formatCode="#,##0.00\ &quot;€&quot;;[Red]#,##0.00\ &quot;€&quot;"/>
      <fill>
        <patternFill patternType="solid">
          <fgColor indexed="64"/>
          <bgColor theme="6" tint="0.79998168889431442"/>
        </patternFill>
      </fill>
      <border diagonalUp="0" diagonalDown="0" outline="0">
        <left style="medium">
          <color theme="6" tint="0.39994506668294322"/>
        </left>
        <right style="medium">
          <color theme="6" tint="0.39994506668294322"/>
        </right>
        <top/>
        <bottom/>
      </border>
    </dxf>
    <dxf>
      <font>
        <strike val="0"/>
        <outline val="0"/>
        <shadow val="0"/>
        <u val="none"/>
        <vertAlign val="baseline"/>
        <sz val="9"/>
        <color theme="1"/>
        <name val="Microsoft Sans Serif"/>
        <scheme val="minor"/>
      </font>
      <numFmt numFmtId="167" formatCode="#,##0.00\ &quot;€&quot;;[Red]#,##0.00\ &quot;€&quot;"/>
      <fill>
        <patternFill patternType="solid">
          <fgColor indexed="64"/>
          <bgColor theme="6" tint="0.79998168889431442"/>
        </patternFill>
      </fill>
      <border diagonalUp="0" diagonalDown="0" outline="0">
        <left style="medium">
          <color theme="6" tint="0.39994506668294322"/>
        </left>
        <right style="medium">
          <color theme="6" tint="0.39994506668294322"/>
        </right>
        <top/>
        <bottom/>
      </border>
    </dxf>
    <dxf>
      <font>
        <strike val="0"/>
        <outline val="0"/>
        <shadow val="0"/>
        <u val="none"/>
        <vertAlign val="baseline"/>
        <sz val="9"/>
        <color theme="1"/>
        <name val="Microsoft Sans Serif"/>
        <scheme val="minor"/>
      </font>
      <numFmt numFmtId="167" formatCode="#,##0.00\ &quot;€&quot;;[Red]#,##0.00\ &quot;€&quot;"/>
      <fill>
        <patternFill patternType="solid">
          <fgColor indexed="64"/>
          <bgColor theme="6" tint="0.79998168889431442"/>
        </patternFill>
      </fill>
      <border diagonalUp="0" diagonalDown="0" outline="0">
        <left style="medium">
          <color theme="6" tint="0.39994506668294322"/>
        </left>
        <right style="medium">
          <color theme="6" tint="0.39994506668294322"/>
        </right>
        <top/>
        <bottom/>
      </border>
    </dxf>
    <dxf>
      <font>
        <strike val="0"/>
        <outline val="0"/>
        <shadow val="0"/>
        <u val="none"/>
        <vertAlign val="baseline"/>
        <sz val="9"/>
        <color theme="1"/>
        <name val="Microsoft Sans Serif"/>
        <scheme val="minor"/>
      </font>
      <numFmt numFmtId="167" formatCode="#,##0.00\ &quot;€&quot;;[Red]#,##0.00\ &quot;€&quot;"/>
      <fill>
        <patternFill patternType="solid">
          <fgColor indexed="64"/>
          <bgColor theme="6" tint="0.79998168889431442"/>
        </patternFill>
      </fill>
      <border diagonalUp="0" diagonalDown="0" outline="0">
        <left style="medium">
          <color theme="6" tint="0.39994506668294322"/>
        </left>
        <right style="medium">
          <color theme="6" tint="0.39994506668294322"/>
        </right>
        <top/>
        <bottom/>
      </border>
    </dxf>
    <dxf>
      <font>
        <strike val="0"/>
        <outline val="0"/>
        <shadow val="0"/>
        <u val="none"/>
        <vertAlign val="baseline"/>
        <sz val="9"/>
        <color theme="1"/>
        <name val="Microsoft Sans Serif"/>
        <scheme val="minor"/>
      </font>
      <numFmt numFmtId="167" formatCode="#,##0.00\ &quot;€&quot;;[Red]#,##0.00\ &quot;€&quot;"/>
      <fill>
        <patternFill patternType="solid">
          <fgColor indexed="64"/>
          <bgColor theme="6" tint="0.79998168889431442"/>
        </patternFill>
      </fill>
      <border diagonalUp="0" diagonalDown="0" outline="0">
        <left style="medium">
          <color theme="6" tint="0.39994506668294322"/>
        </left>
        <right style="medium">
          <color theme="6" tint="0.39994506668294322"/>
        </right>
        <top/>
        <bottom/>
      </border>
    </dxf>
    <dxf>
      <font>
        <strike val="0"/>
        <outline val="0"/>
        <shadow val="0"/>
        <u val="none"/>
        <vertAlign val="baseline"/>
        <sz val="9"/>
        <color theme="1"/>
        <name val="Microsoft Sans Serif"/>
        <scheme val="minor"/>
      </font>
      <numFmt numFmtId="167" formatCode="#,##0.00\ &quot;€&quot;;[Red]#,##0.00\ &quot;€&quot;"/>
      <fill>
        <patternFill patternType="solid">
          <fgColor indexed="64"/>
          <bgColor theme="6" tint="0.79998168889431442"/>
        </patternFill>
      </fill>
      <border diagonalUp="0" diagonalDown="0" outline="0">
        <left style="medium">
          <color theme="6" tint="0.39994506668294322"/>
        </left>
        <right style="medium">
          <color theme="6" tint="0.39994506668294322"/>
        </right>
        <top/>
        <bottom/>
      </border>
    </dxf>
    <dxf>
      <font>
        <strike val="0"/>
        <outline val="0"/>
        <shadow val="0"/>
        <u val="none"/>
        <vertAlign val="baseline"/>
        <sz val="9"/>
        <color theme="1"/>
        <name val="Microsoft Sans Serif"/>
        <scheme val="minor"/>
      </font>
      <numFmt numFmtId="167" formatCode="#,##0.00\ &quot;€&quot;;[Red]#,##0.00\ &quot;€&quot;"/>
      <fill>
        <patternFill patternType="solid">
          <fgColor indexed="64"/>
          <bgColor theme="6" tint="0.79998168889431442"/>
        </patternFill>
      </fill>
      <border diagonalUp="0" diagonalDown="0" outline="0">
        <left style="medium">
          <color theme="6" tint="0.39994506668294322"/>
        </left>
        <right style="medium">
          <color theme="6" tint="0.39994506668294322"/>
        </right>
        <top/>
        <bottom/>
      </border>
    </dxf>
    <dxf>
      <font>
        <strike val="0"/>
        <outline val="0"/>
        <shadow val="0"/>
        <u val="none"/>
        <vertAlign val="baseline"/>
        <sz val="9"/>
        <color theme="1"/>
        <name val="Microsoft Sans Serif"/>
        <scheme val="minor"/>
      </font>
      <numFmt numFmtId="167" formatCode="#,##0.00\ &quot;€&quot;;[Red]#,##0.00\ &quot;€&quot;"/>
      <fill>
        <patternFill patternType="solid">
          <fgColor indexed="64"/>
          <bgColor theme="6" tint="0.79998168889431442"/>
        </patternFill>
      </fill>
      <border diagonalUp="0" diagonalDown="0" outline="0">
        <left style="medium">
          <color theme="6" tint="0.39994506668294322"/>
        </left>
        <right style="medium">
          <color theme="6" tint="0.39994506668294322"/>
        </right>
        <top/>
        <bottom/>
      </border>
    </dxf>
    <dxf>
      <font>
        <strike val="0"/>
        <outline val="0"/>
        <shadow val="0"/>
        <u val="none"/>
        <vertAlign val="baseline"/>
        <sz val="9"/>
        <color theme="1"/>
        <name val="Microsoft Sans Serif"/>
        <scheme val="minor"/>
      </font>
      <numFmt numFmtId="167" formatCode="#,##0.00\ &quot;€&quot;;[Red]#,##0.00\ &quot;€&quot;"/>
      <fill>
        <patternFill patternType="solid">
          <fgColor indexed="64"/>
          <bgColor theme="6" tint="0.79998168889431442"/>
        </patternFill>
      </fill>
      <border diagonalUp="0" diagonalDown="0" outline="0">
        <left style="medium">
          <color theme="6" tint="0.39994506668294322"/>
        </left>
        <right style="medium">
          <color theme="6" tint="0.39994506668294322"/>
        </right>
        <top/>
        <bottom/>
      </border>
    </dxf>
    <dxf>
      <font>
        <strike val="0"/>
        <outline val="0"/>
        <shadow val="0"/>
        <u val="none"/>
        <vertAlign val="baseline"/>
        <sz val="10"/>
        <color theme="1"/>
        <name val="Microsoft Sans Serif"/>
        <scheme val="minor"/>
      </font>
      <fill>
        <patternFill patternType="solid">
          <fgColor indexed="64"/>
          <bgColor theme="6" tint="0.79998168889431442"/>
        </patternFill>
      </fill>
      <border diagonalUp="0" diagonalDown="0">
        <left/>
        <right style="medium">
          <color theme="6" tint="0.39991454817346722"/>
        </right>
        <top style="medium">
          <color theme="6" tint="0.39994506668294322"/>
        </top>
        <bottom/>
        <vertical/>
        <horizontal/>
      </border>
    </dxf>
    <dxf>
      <font>
        <b/>
        <strike val="0"/>
        <outline val="0"/>
        <shadow val="0"/>
        <u val="none"/>
        <vertAlign val="baseline"/>
        <sz val="10"/>
        <color theme="0"/>
        <name val="Microsoft Sans Serif"/>
        <scheme val="minor"/>
      </font>
      <fill>
        <patternFill patternType="solid">
          <fgColor indexed="64"/>
          <bgColor theme="3"/>
        </patternFill>
      </fill>
      <alignment horizontal="left" vertical="center" textRotation="0" wrapText="0" relativeIndent="-1" justifyLastLine="0" shrinkToFit="0" readingOrder="0"/>
      <border diagonalUp="0" diagonalDown="0" outline="0">
        <left/>
        <right/>
        <top style="medium">
          <color theme="6" tint="0.39994506668294322"/>
        </top>
        <bottom style="medium">
          <color theme="6" tint="0.39994506668294322"/>
        </bottom>
      </border>
    </dxf>
    <dxf>
      <border>
        <top style="medium">
          <color theme="6" tint="0.39994506668294322"/>
        </top>
      </border>
    </dxf>
    <dxf>
      <border diagonalUp="0" diagonalDown="0">
        <left style="medium">
          <color theme="6" tint="0.39994506668294322"/>
        </left>
        <right style="medium">
          <color theme="6" tint="0.39994506668294322"/>
        </right>
        <top/>
        <bottom/>
        <vertical style="medium">
          <color theme="6" tint="0.39994506668294322"/>
        </vertical>
        <horizontal style="medium">
          <color theme="6" tint="0.39994506668294322"/>
        </horizontal>
      </border>
    </dxf>
    <dxf>
      <border diagonalUp="0" diagonalDown="0">
        <left style="medium">
          <color theme="6" tint="0.39994506668294322"/>
        </left>
        <right style="medium">
          <color theme="6" tint="0.39994506668294322"/>
        </right>
        <top style="medium">
          <color theme="6" tint="0.39994506668294322"/>
        </top>
        <bottom style="medium">
          <color theme="6" tint="0.39994506668294322"/>
        </bottom>
      </border>
    </dxf>
    <dxf>
      <border>
        <bottom style="medium">
          <color theme="6" tint="0.39994506668294322"/>
        </bottom>
      </border>
    </dxf>
    <dxf>
      <border diagonalUp="0" diagonalDown="0">
        <left style="medium">
          <color theme="6" tint="0.39994506668294322"/>
        </left>
        <right style="medium">
          <color theme="6" tint="0.39994506668294322"/>
        </right>
        <top/>
        <bottom/>
        <vertical style="medium">
          <color theme="6" tint="0.39994506668294322"/>
        </vertical>
        <horizontal style="medium">
          <color theme="6" tint="0.39994506668294322"/>
        </horizontal>
      </border>
    </dxf>
    <dxf>
      <font>
        <b val="0"/>
        <i val="0"/>
        <strike val="0"/>
        <condense val="0"/>
        <extend val="0"/>
        <outline val="0"/>
        <shadow val="0"/>
        <u val="none"/>
        <vertAlign val="baseline"/>
        <sz val="9"/>
        <color theme="1"/>
        <name val="Microsoft Sans Serif"/>
        <scheme val="minor"/>
      </font>
      <numFmt numFmtId="167" formatCode="#,##0.00\ &quot;€&quot;;[Red]#,##0.00\ &quot;€&quot;"/>
      <fill>
        <patternFill patternType="solid">
          <fgColor indexed="64"/>
          <bgColor theme="6" tint="0.79998168889431442"/>
        </patternFill>
      </fill>
      <alignment horizontal="right" vertical="center" textRotation="0" wrapText="0" indent="0" justifyLastLine="0" shrinkToFit="0" readingOrder="0"/>
      <border diagonalUp="0" diagonalDown="0" outline="0">
        <left style="medium">
          <color theme="6" tint="0.39994506668294322"/>
        </left>
        <right/>
        <top/>
        <bottom/>
      </border>
    </dxf>
    <dxf>
      <font>
        <b val="0"/>
        <i val="0"/>
        <strike val="0"/>
        <condense val="0"/>
        <extend val="0"/>
        <outline val="0"/>
        <shadow val="0"/>
        <u val="none"/>
        <vertAlign val="baseline"/>
        <sz val="9"/>
        <color theme="1"/>
        <name val="Microsoft Sans Serif"/>
        <scheme val="minor"/>
      </font>
      <numFmt numFmtId="167" formatCode="#,##0.00\ &quot;€&quot;;[Red]#,##0.00\ &quot;€&quot;"/>
      <fill>
        <patternFill patternType="solid">
          <fgColor indexed="64"/>
          <bgColor theme="6" tint="0.79998168889431442"/>
        </patternFill>
      </fill>
      <alignment horizontal="right" vertical="center" textRotation="0" wrapText="0" indent="0" justifyLastLine="0" shrinkToFit="0" readingOrder="0"/>
      <border diagonalUp="0" diagonalDown="0" outline="0">
        <left style="medium">
          <color theme="6" tint="0.39994506668294322"/>
        </left>
        <right style="medium">
          <color theme="6" tint="0.39994506668294322"/>
        </right>
        <top/>
        <bottom/>
      </border>
    </dxf>
    <dxf>
      <font>
        <b val="0"/>
        <i val="0"/>
        <strike val="0"/>
        <condense val="0"/>
        <extend val="0"/>
        <outline val="0"/>
        <shadow val="0"/>
        <u val="none"/>
        <vertAlign val="baseline"/>
        <sz val="9"/>
        <color theme="1"/>
        <name val="Microsoft Sans Serif"/>
        <scheme val="minor"/>
      </font>
      <numFmt numFmtId="167" formatCode="#,##0.00\ &quot;€&quot;;[Red]#,##0.00\ &quot;€&quot;"/>
      <fill>
        <patternFill patternType="solid">
          <fgColor indexed="64"/>
          <bgColor theme="6" tint="0.79998168889431442"/>
        </patternFill>
      </fill>
      <alignment horizontal="right" vertical="center" textRotation="0" wrapText="0" indent="0" justifyLastLine="0" shrinkToFit="0" readingOrder="0"/>
      <border diagonalUp="0" diagonalDown="0" outline="0">
        <left style="medium">
          <color theme="6" tint="0.39994506668294322"/>
        </left>
        <right style="medium">
          <color theme="6" tint="0.39994506668294322"/>
        </right>
        <top/>
        <bottom/>
      </border>
    </dxf>
    <dxf>
      <font>
        <b val="0"/>
        <i val="0"/>
        <strike val="0"/>
        <condense val="0"/>
        <extend val="0"/>
        <outline val="0"/>
        <shadow val="0"/>
        <u val="none"/>
        <vertAlign val="baseline"/>
        <sz val="9"/>
        <color theme="1"/>
        <name val="Microsoft Sans Serif"/>
        <scheme val="minor"/>
      </font>
      <numFmt numFmtId="167" formatCode="#,##0.00\ &quot;€&quot;;[Red]#,##0.00\ &quot;€&quot;"/>
      <fill>
        <patternFill patternType="solid">
          <fgColor indexed="64"/>
          <bgColor theme="6" tint="0.79998168889431442"/>
        </patternFill>
      </fill>
      <alignment horizontal="right" vertical="center" textRotation="0" wrapText="0" indent="0" justifyLastLine="0" shrinkToFit="0" readingOrder="0"/>
      <border diagonalUp="0" diagonalDown="0" outline="0">
        <left style="medium">
          <color theme="6" tint="0.39994506668294322"/>
        </left>
        <right style="medium">
          <color theme="6" tint="0.39994506668294322"/>
        </right>
        <top/>
        <bottom/>
      </border>
    </dxf>
    <dxf>
      <font>
        <b val="0"/>
        <i val="0"/>
        <strike val="0"/>
        <condense val="0"/>
        <extend val="0"/>
        <outline val="0"/>
        <shadow val="0"/>
        <u val="none"/>
        <vertAlign val="baseline"/>
        <sz val="9"/>
        <color theme="1"/>
        <name val="Microsoft Sans Serif"/>
        <scheme val="minor"/>
      </font>
      <numFmt numFmtId="167" formatCode="#,##0.00\ &quot;€&quot;;[Red]#,##0.00\ &quot;€&quot;"/>
      <fill>
        <patternFill patternType="solid">
          <fgColor indexed="64"/>
          <bgColor theme="6" tint="0.79998168889431442"/>
        </patternFill>
      </fill>
      <alignment horizontal="right" vertical="center" textRotation="0" wrapText="0" indent="0" justifyLastLine="0" shrinkToFit="0" readingOrder="0"/>
      <border diagonalUp="0" diagonalDown="0" outline="0">
        <left style="medium">
          <color theme="6" tint="0.39994506668294322"/>
        </left>
        <right style="medium">
          <color theme="6" tint="0.39994506668294322"/>
        </right>
        <top/>
        <bottom/>
      </border>
    </dxf>
    <dxf>
      <font>
        <b val="0"/>
        <i val="0"/>
        <strike val="0"/>
        <condense val="0"/>
        <extend val="0"/>
        <outline val="0"/>
        <shadow val="0"/>
        <u val="none"/>
        <vertAlign val="baseline"/>
        <sz val="9"/>
        <color theme="1"/>
        <name val="Microsoft Sans Serif"/>
        <scheme val="minor"/>
      </font>
      <numFmt numFmtId="167" formatCode="#,##0.00\ &quot;€&quot;;[Red]#,##0.00\ &quot;€&quot;"/>
      <fill>
        <patternFill patternType="solid">
          <fgColor indexed="64"/>
          <bgColor theme="6" tint="0.79998168889431442"/>
        </patternFill>
      </fill>
      <alignment horizontal="right" vertical="center" textRotation="0" wrapText="0" indent="0" justifyLastLine="0" shrinkToFit="0" readingOrder="0"/>
      <border diagonalUp="0" diagonalDown="0" outline="0">
        <left style="medium">
          <color theme="6" tint="0.39994506668294322"/>
        </left>
        <right style="medium">
          <color theme="6" tint="0.39994506668294322"/>
        </right>
        <top/>
        <bottom/>
      </border>
    </dxf>
    <dxf>
      <font>
        <b val="0"/>
        <i val="0"/>
        <strike val="0"/>
        <condense val="0"/>
        <extend val="0"/>
        <outline val="0"/>
        <shadow val="0"/>
        <u val="none"/>
        <vertAlign val="baseline"/>
        <sz val="9"/>
        <color theme="1"/>
        <name val="Microsoft Sans Serif"/>
        <scheme val="minor"/>
      </font>
      <numFmt numFmtId="167" formatCode="#,##0.00\ &quot;€&quot;;[Red]#,##0.00\ &quot;€&quot;"/>
      <fill>
        <patternFill patternType="solid">
          <fgColor indexed="64"/>
          <bgColor theme="6" tint="0.79998168889431442"/>
        </patternFill>
      </fill>
      <alignment horizontal="right" vertical="center" textRotation="0" wrapText="0" indent="0" justifyLastLine="0" shrinkToFit="0" readingOrder="0"/>
      <border diagonalUp="0" diagonalDown="0" outline="0">
        <left style="medium">
          <color theme="6" tint="0.39994506668294322"/>
        </left>
        <right style="medium">
          <color theme="6" tint="0.39994506668294322"/>
        </right>
        <top/>
        <bottom/>
      </border>
    </dxf>
    <dxf>
      <font>
        <b val="0"/>
        <i val="0"/>
        <strike val="0"/>
        <condense val="0"/>
        <extend val="0"/>
        <outline val="0"/>
        <shadow val="0"/>
        <u val="none"/>
        <vertAlign val="baseline"/>
        <sz val="9"/>
        <color theme="1"/>
        <name val="Microsoft Sans Serif"/>
        <scheme val="minor"/>
      </font>
      <numFmt numFmtId="167" formatCode="#,##0.00\ &quot;€&quot;;[Red]#,##0.00\ &quot;€&quot;"/>
      <fill>
        <patternFill patternType="solid">
          <fgColor indexed="64"/>
          <bgColor theme="6" tint="0.79998168889431442"/>
        </patternFill>
      </fill>
      <alignment horizontal="right" vertical="center" textRotation="0" wrapText="0" indent="0" justifyLastLine="0" shrinkToFit="0" readingOrder="0"/>
      <border diagonalUp="0" diagonalDown="0" outline="0">
        <left style="medium">
          <color theme="6" tint="0.39994506668294322"/>
        </left>
        <right style="medium">
          <color theme="6" tint="0.39994506668294322"/>
        </right>
        <top/>
        <bottom/>
      </border>
    </dxf>
    <dxf>
      <font>
        <b val="0"/>
        <i val="0"/>
        <strike val="0"/>
        <condense val="0"/>
        <extend val="0"/>
        <outline val="0"/>
        <shadow val="0"/>
        <u val="none"/>
        <vertAlign val="baseline"/>
        <sz val="9"/>
        <color theme="1"/>
        <name val="Microsoft Sans Serif"/>
        <scheme val="minor"/>
      </font>
      <numFmt numFmtId="167" formatCode="#,##0.00\ &quot;€&quot;;[Red]#,##0.00\ &quot;€&quot;"/>
      <fill>
        <patternFill patternType="solid">
          <fgColor indexed="64"/>
          <bgColor theme="6" tint="0.79998168889431442"/>
        </patternFill>
      </fill>
      <alignment horizontal="right" vertical="center" textRotation="0" wrapText="0" indent="0" justifyLastLine="0" shrinkToFit="0" readingOrder="0"/>
      <border diagonalUp="0" diagonalDown="0" outline="0">
        <left style="medium">
          <color theme="6" tint="0.39994506668294322"/>
        </left>
        <right style="medium">
          <color theme="6" tint="0.39994506668294322"/>
        </right>
        <top/>
        <bottom/>
      </border>
    </dxf>
    <dxf>
      <font>
        <b val="0"/>
        <i val="0"/>
        <strike val="0"/>
        <condense val="0"/>
        <extend val="0"/>
        <outline val="0"/>
        <shadow val="0"/>
        <u val="none"/>
        <vertAlign val="baseline"/>
        <sz val="9"/>
        <color theme="1"/>
        <name val="Microsoft Sans Serif"/>
        <scheme val="minor"/>
      </font>
      <numFmt numFmtId="167" formatCode="#,##0.00\ &quot;€&quot;;[Red]#,##0.00\ &quot;€&quot;"/>
      <fill>
        <patternFill patternType="solid">
          <fgColor indexed="64"/>
          <bgColor theme="6" tint="0.79998168889431442"/>
        </patternFill>
      </fill>
      <alignment horizontal="right" vertical="center" textRotation="0" wrapText="0" indent="0" justifyLastLine="0" shrinkToFit="0" readingOrder="0"/>
      <border diagonalUp="0" diagonalDown="0" outline="0">
        <left style="medium">
          <color theme="6" tint="0.39994506668294322"/>
        </left>
        <right style="medium">
          <color theme="6" tint="0.39994506668294322"/>
        </right>
        <top/>
        <bottom/>
      </border>
    </dxf>
    <dxf>
      <font>
        <b val="0"/>
        <i val="0"/>
        <strike val="0"/>
        <condense val="0"/>
        <extend val="0"/>
        <outline val="0"/>
        <shadow val="0"/>
        <u val="none"/>
        <vertAlign val="baseline"/>
        <sz val="9"/>
        <color theme="1"/>
        <name val="Microsoft Sans Serif"/>
        <scheme val="minor"/>
      </font>
      <numFmt numFmtId="167" formatCode="#,##0.00\ &quot;€&quot;;[Red]#,##0.00\ &quot;€&quot;"/>
      <fill>
        <patternFill patternType="solid">
          <fgColor indexed="64"/>
          <bgColor theme="6" tint="0.79998168889431442"/>
        </patternFill>
      </fill>
      <alignment horizontal="right" vertical="center" textRotation="0" wrapText="0" indent="0" justifyLastLine="0" shrinkToFit="0" readingOrder="0"/>
      <border diagonalUp="0" diagonalDown="0" outline="0">
        <left style="medium">
          <color theme="6" tint="0.39994506668294322"/>
        </left>
        <right style="medium">
          <color theme="6" tint="0.39994506668294322"/>
        </right>
        <top/>
        <bottom/>
      </border>
    </dxf>
    <dxf>
      <font>
        <b val="0"/>
        <i val="0"/>
        <strike val="0"/>
        <condense val="0"/>
        <extend val="0"/>
        <outline val="0"/>
        <shadow val="0"/>
        <u val="none"/>
        <vertAlign val="baseline"/>
        <sz val="9"/>
        <color theme="1"/>
        <name val="Microsoft Sans Serif"/>
        <scheme val="minor"/>
      </font>
      <numFmt numFmtId="167" formatCode="#,##0.00\ &quot;€&quot;;[Red]#,##0.00\ &quot;€&quot;"/>
      <fill>
        <patternFill patternType="solid">
          <fgColor indexed="64"/>
          <bgColor theme="6" tint="0.79998168889431442"/>
        </patternFill>
      </fill>
      <alignment horizontal="right" vertical="center" textRotation="0" wrapText="0" indent="0" justifyLastLine="0" shrinkToFit="0" readingOrder="0"/>
      <border diagonalUp="0" diagonalDown="0" outline="0">
        <left style="medium">
          <color theme="6" tint="0.39994506668294322"/>
        </left>
        <right style="medium">
          <color theme="6" tint="0.39994506668294322"/>
        </right>
        <top/>
        <bottom/>
      </border>
    </dxf>
    <dxf>
      <font>
        <b val="0"/>
        <i val="0"/>
        <strike val="0"/>
        <condense val="0"/>
        <extend val="0"/>
        <outline val="0"/>
        <shadow val="0"/>
        <u val="none"/>
        <vertAlign val="baseline"/>
        <sz val="9"/>
        <color theme="1"/>
        <name val="Microsoft Sans Serif"/>
        <scheme val="minor"/>
      </font>
      <numFmt numFmtId="167" formatCode="#,##0.00\ &quot;€&quot;;[Red]#,##0.00\ &quot;€&quot;"/>
      <fill>
        <patternFill patternType="solid">
          <fgColor indexed="64"/>
          <bgColor theme="6" tint="0.79998168889431442"/>
        </patternFill>
      </fill>
      <alignment horizontal="right" vertical="center" textRotation="0" wrapText="0" indent="0" justifyLastLine="0" shrinkToFit="0" readingOrder="0"/>
      <border diagonalUp="0" diagonalDown="0" outline="0">
        <left/>
        <right style="medium">
          <color theme="6" tint="0.39994506668294322"/>
        </right>
        <top/>
        <bottom/>
      </border>
    </dxf>
    <dxf>
      <font>
        <b/>
        <i val="0"/>
        <strike val="0"/>
        <condense val="0"/>
        <extend val="0"/>
        <outline val="0"/>
        <shadow val="0"/>
        <u val="none"/>
        <vertAlign val="baseline"/>
        <sz val="10"/>
        <color theme="1"/>
        <name val="Microsoft Sans Serif"/>
        <scheme val="minor"/>
      </font>
      <fill>
        <patternFill patternType="solid">
          <fgColor indexed="64"/>
          <bgColor theme="6" tint="0.79998168889431442"/>
        </patternFill>
      </fill>
      <alignment horizontal="left" vertical="center" textRotation="0" wrapText="0" indent="2" justifyLastLine="0" shrinkToFit="0" readingOrder="0"/>
      <border diagonalUp="0" diagonalDown="0">
        <left style="medium">
          <color theme="6" tint="0.39988402966399123"/>
        </left>
        <right style="medium">
          <color theme="6" tint="0.39985351115451523"/>
        </right>
        <top style="medium">
          <color theme="6" tint="0.39994506668294322"/>
        </top>
        <bottom style="medium">
          <color theme="6" tint="0.39985351115451523"/>
        </bottom>
        <vertical/>
        <horizontal/>
      </border>
    </dxf>
    <dxf>
      <font>
        <b/>
        <strike val="0"/>
        <outline val="0"/>
        <shadow val="0"/>
        <u val="none"/>
        <vertAlign val="baseline"/>
        <sz val="10"/>
        <color theme="0"/>
        <name val="Microsoft Sans Serif"/>
        <scheme val="minor"/>
      </font>
      <fill>
        <patternFill patternType="solid">
          <fgColor indexed="64"/>
          <bgColor theme="3"/>
        </patternFill>
      </fill>
      <alignment horizontal="left" vertical="center" textRotation="0" wrapText="0" relativeIndent="-1" justifyLastLine="0" shrinkToFit="0" readingOrder="0"/>
      <border diagonalUp="0" diagonalDown="0" outline="0">
        <left style="medium">
          <color theme="6" tint="0.39988402966399123"/>
        </left>
        <right/>
        <top style="medium">
          <color theme="6" tint="0.39994506668294322"/>
        </top>
        <bottom style="medium">
          <color theme="6" tint="0.39994506668294322"/>
        </bottom>
      </border>
    </dxf>
    <dxf>
      <border>
        <top style="medium">
          <color theme="6" tint="0.39994506668294322"/>
        </top>
      </border>
    </dxf>
    <dxf>
      <border diagonalUp="0" diagonalDown="0">
        <left style="medium">
          <color theme="6" tint="0.39994506668294322"/>
        </left>
        <right style="medium">
          <color theme="6" tint="0.39994506668294322"/>
        </right>
        <top/>
        <bottom/>
        <vertical style="medium">
          <color theme="6" tint="0.39994506668294322"/>
        </vertical>
        <horizontal style="medium">
          <color theme="6" tint="0.39994506668294322"/>
        </horizontal>
      </border>
    </dxf>
    <dxf>
      <border diagonalUp="0" diagonalDown="0">
        <left/>
        <right style="medium">
          <color theme="6" tint="0.39994506668294322"/>
        </right>
        <top/>
        <bottom/>
      </border>
    </dxf>
    <dxf>
      <border>
        <bottom style="medium">
          <color theme="6" tint="0.39994506668294322"/>
        </bottom>
      </border>
    </dxf>
    <dxf>
      <border diagonalUp="0" diagonalDown="0">
        <left style="medium">
          <color theme="6" tint="0.39994506668294322"/>
        </left>
        <right style="medium">
          <color theme="6" tint="0.39994506668294322"/>
        </right>
        <top/>
        <bottom/>
        <vertical style="medium">
          <color theme="6" tint="0.39994506668294322"/>
        </vertical>
        <horizontal style="medium">
          <color theme="6" tint="0.39994506668294322"/>
        </horizontal>
      </border>
    </dxf>
    <dxf>
      <font>
        <color auto="1"/>
      </font>
      <fill>
        <patternFill patternType="none">
          <bgColor auto="1"/>
        </patternFill>
      </fill>
      <border diagonalUp="0" diagonalDown="0">
        <left/>
        <right/>
        <top/>
        <bottom/>
        <vertical/>
        <horizontal style="medium">
          <color theme="6" tint="0.39994506668294322"/>
        </horizontal>
      </border>
    </dxf>
    <dxf>
      <font>
        <color theme="1"/>
      </font>
      <fill>
        <patternFill patternType="solid">
          <fgColor theme="0" tint="-0.14993743705557422"/>
          <bgColor theme="0"/>
        </patternFill>
      </fill>
      <border diagonalUp="0" diagonalDown="0">
        <left/>
        <right/>
        <top/>
        <bottom/>
        <vertical/>
        <horizontal style="medium">
          <color theme="6" tint="0.39994506668294322"/>
        </horizontal>
      </border>
    </dxf>
    <dxf>
      <font>
        <b val="0"/>
        <i val="0"/>
        <color theme="1"/>
      </font>
      <fill>
        <patternFill>
          <bgColor theme="6" tint="0.79998168889431442"/>
        </patternFill>
      </fill>
      <border diagonalUp="0" diagonalDown="0">
        <left/>
        <right/>
        <top/>
        <bottom/>
        <vertical/>
        <horizontal style="medium">
          <color theme="6" tint="0.39994506668294322"/>
        </horizontal>
      </border>
    </dxf>
    <dxf>
      <font>
        <color theme="0"/>
      </font>
      <fill>
        <patternFill>
          <fgColor theme="3"/>
          <bgColor theme="3"/>
        </patternFill>
      </fill>
      <border diagonalUp="0" diagonalDown="0">
        <left/>
        <right/>
        <top/>
        <bottom/>
        <vertical/>
        <horizontal style="medium">
          <color theme="6" tint="0.39994506668294322"/>
        </horizontal>
      </border>
    </dxf>
    <dxf>
      <font>
        <b/>
        <i val="0"/>
        <color theme="1"/>
      </font>
      <fill>
        <patternFill>
          <bgColor theme="6" tint="0.79998168889431442"/>
        </patternFill>
      </fill>
      <border diagonalUp="0" diagonalDown="0">
        <left/>
        <right/>
        <top style="medium">
          <color theme="6" tint="0.39994506668294322"/>
        </top>
        <bottom/>
        <vertical style="medium">
          <color theme="6" tint="0.39991454817346722"/>
        </vertical>
        <horizontal/>
      </border>
    </dxf>
    <dxf>
      <font>
        <color theme="6" tint="0.39994506668294322"/>
      </font>
      <fill>
        <patternFill>
          <bgColor theme="6" tint="0.39994506668294322"/>
        </patternFill>
      </fill>
      <border diagonalUp="0" diagonalDown="0">
        <left/>
        <right/>
        <top/>
        <bottom style="medium">
          <color theme="6" tint="0.39994506668294322"/>
        </bottom>
        <vertical/>
        <horizontal/>
      </border>
    </dxf>
    <dxf>
      <font>
        <b val="0"/>
        <i val="0"/>
        <color theme="1"/>
      </font>
      <fill>
        <patternFill>
          <bgColor theme="0"/>
        </patternFill>
      </fill>
      <border diagonalUp="0" diagonalDown="0">
        <left/>
        <right/>
        <top style="medium">
          <color theme="6" tint="0.39994506668294322"/>
        </top>
        <bottom style="medium">
          <color theme="6" tint="0.39994506668294322"/>
        </bottom>
        <vertical style="medium">
          <color theme="6" tint="0.39994506668294322"/>
        </vertical>
        <horizontal style="medium">
          <color theme="6" tint="0.39994506668294322"/>
        </horizontal>
      </border>
    </dxf>
  </dxfs>
  <tableStyles count="1" defaultTableStyle="Detailed expense estimates Table 2" defaultPivotStyle="PivotStyleLight16">
    <tableStyle name="Detailed expense estimates Table 2" pivot="0" count="7">
      <tableStyleElement type="wholeTable" dxfId="157"/>
      <tableStyleElement type="headerRow" dxfId="156"/>
      <tableStyleElement type="totalRow" dxfId="155"/>
      <tableStyleElement type="firstColumn" dxfId="154"/>
      <tableStyleElement type="lastColumn" dxfId="153"/>
      <tableStyleElement type="firstRowStripe" size="9" dxfId="152"/>
      <tableStyleElement type="firstColumnStripe" dxfId="151"/>
    </tableStyle>
  </tableStyles>
  <colors>
    <mruColors>
      <color rgb="FF3B893D"/>
      <color rgb="FF99CCFF"/>
      <color rgb="FFFFCC99"/>
      <color rgb="FF800080"/>
      <color rgb="FF99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17</xdr:col>
      <xdr:colOff>27504</xdr:colOff>
      <xdr:row>3</xdr:row>
      <xdr:rowOff>0</xdr:rowOff>
    </xdr:from>
    <xdr:to>
      <xdr:col>20</xdr:col>
      <xdr:colOff>962</xdr:colOff>
      <xdr:row>12</xdr:row>
      <xdr:rowOff>192640</xdr:rowOff>
    </xdr:to>
    <xdr:sp macro="" textlink="">
      <xdr:nvSpPr>
        <xdr:cNvPr id="3" name="Globo: rectángulo 2" descr="Tip: HOW TO USE THIS TEMPLATE&#10;Input data in the white cells on the PLANNED EXPENSES and ACTUAL EXPENSES worksheets, and the EXPENSE VARIANCES and EXPENSE ANALYSIS will be calculated for you.  If you add a row on one sheet, the other sheets need to match&#10;">
          <a:extLst>
            <a:ext uri="{FF2B5EF4-FFF2-40B4-BE49-F238E27FC236}">
              <a16:creationId xmlns:a16="http://schemas.microsoft.com/office/drawing/2014/main" id="{26EBCE28-31AF-4664-B39F-77F2857D060F}"/>
            </a:ext>
          </a:extLst>
        </xdr:cNvPr>
        <xdr:cNvSpPr/>
      </xdr:nvSpPr>
      <xdr:spPr>
        <a:xfrm>
          <a:off x="15629454" y="1257300"/>
          <a:ext cx="1935608" cy="3288265"/>
        </a:xfrm>
        <a:prstGeom prst="wedgeRectCallout">
          <a:avLst>
            <a:gd name="adj1" fmla="val -65157"/>
            <a:gd name="adj2" fmla="val -20833"/>
          </a:avLst>
        </a:prstGeom>
        <a:solidFill>
          <a:schemeClr val="accent3">
            <a:lumMod val="20000"/>
            <a:lumOff val="80000"/>
            <a:alpha val="66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82880" tIns="182880" rIns="182880" bIns="182880" rtlCol="0" anchor="t"/>
        <a:lstStyle/>
        <a:p>
          <a:pPr rtl="0"/>
          <a:r>
            <a:rPr lang="es" sz="1100" b="1">
              <a:solidFill>
                <a:schemeClr val="tx2"/>
              </a:solidFill>
              <a:effectLst/>
              <a:latin typeface="Microsoft Sans Serif" panose="020B0604020202020204" pitchFamily="34" charset="0"/>
              <a:ea typeface="+mn-ea"/>
              <a:cs typeface="+mn-cs"/>
            </a:rPr>
            <a:t>CÓMO USAR ESTA PLANTILLA</a:t>
          </a:r>
        </a:p>
        <a:p>
          <a:pPr rtl="0"/>
          <a:endParaRPr lang="en-US">
            <a:solidFill>
              <a:schemeClr val="tx2"/>
            </a:solidFill>
            <a:effectLst/>
            <a:latin typeface="Microsoft Sans Serif" panose="020B0604020202020204" pitchFamily="34" charset="0"/>
          </a:endParaRPr>
        </a:p>
        <a:p>
          <a:pPr rtl="0"/>
          <a:r>
            <a:rPr lang="es" sz="1100">
              <a:solidFill>
                <a:schemeClr val="tx2"/>
              </a:solidFill>
              <a:effectLst/>
              <a:latin typeface="Microsoft Sans Serif" panose="020B0604020202020204" pitchFamily="34" charset="0"/>
              <a:ea typeface="+mn-ea"/>
              <a:cs typeface="+mn-cs"/>
            </a:rPr>
            <a:t>Introduzca los datos en las celdas en blanco de las hojas de cálculo GASTOS PLANIFICADOS y GASTOS REALES, y las DESVIACIONES DE GASTOS y el ANÁLISIS DE GASTOS se calcularán automáticamente. Si agrega una fila en una hoja, las </a:t>
          </a:r>
          <a:r>
            <a:rPr lang="es" sz="1100" baseline="0">
              <a:solidFill>
                <a:schemeClr val="tx2"/>
              </a:solidFill>
              <a:effectLst/>
              <a:latin typeface="Microsoft Sans Serif" panose="020B0604020202020204" pitchFamily="34" charset="0"/>
              <a:ea typeface="+mn-ea"/>
              <a:cs typeface="+mn-cs"/>
            </a:rPr>
            <a:t>otras hojas deben coincidir</a:t>
          </a:r>
          <a:endParaRPr lang="en-US" sz="1100">
            <a:solidFill>
              <a:schemeClr val="tx2"/>
            </a:solidFill>
            <a:latin typeface="Microsoft Sans Serif" panose="020B0604020202020204" pitchFamily="34" charset="0"/>
          </a:endParaRPr>
        </a:p>
      </xdr:txBody>
    </xdr:sp>
    <xdr:clientData fPrintsWithSheet="0"/>
  </xdr:twoCellAnchor>
  <xdr:twoCellAnchor editAs="oneCell">
    <xdr:from>
      <xdr:col>13</xdr:col>
      <xdr:colOff>267556</xdr:colOff>
      <xdr:row>1</xdr:row>
      <xdr:rowOff>17455</xdr:rowOff>
    </xdr:from>
    <xdr:to>
      <xdr:col>14</xdr:col>
      <xdr:colOff>851122</xdr:colOff>
      <xdr:row>2</xdr:row>
      <xdr:rowOff>123904</xdr:rowOff>
    </xdr:to>
    <xdr:pic>
      <xdr:nvPicPr>
        <xdr:cNvPr id="9" name="Imagen 18">
          <a:extLst>
            <a:ext uri="{FF2B5EF4-FFF2-40B4-BE49-F238E27FC236}">
              <a16:creationId xmlns:a16="http://schemas.microsoft.com/office/drawing/2014/main" id="{65A40888-9F83-43E7-A699-52663041FF01}"/>
            </a:ext>
          </a:extLst>
        </xdr:cNvPr>
        <xdr:cNvPicPr>
          <a:picLocks noChangeAspect="1" noChangeArrowheads="1"/>
        </xdr:cNvPicPr>
      </xdr:nvPicPr>
      <xdr:blipFill>
        <a:blip xmlns:r="http://schemas.openxmlformats.org/officeDocument/2006/relationships" r:embed="rId1" cstate="print">
          <a:biLevel thresh="25000"/>
          <a:extLst>
            <a:ext uri="{28A0092B-C50C-407E-A947-70E740481C1C}">
              <a14:useLocalDpi xmlns:a14="http://schemas.microsoft.com/office/drawing/2010/main" val="0"/>
            </a:ext>
          </a:extLst>
        </a:blip>
        <a:stretch>
          <a:fillRect/>
        </a:stretch>
      </xdr:blipFill>
      <xdr:spPr bwMode="auto">
        <a:xfrm>
          <a:off x="14059756" y="322255"/>
          <a:ext cx="1631316" cy="6779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id="1" name="Planificados_de_la_oficina" displayName="Planificados_de_la_oficina" ref="B10:O19" totalsRowCount="1" headerRowDxfId="150" totalsRowDxfId="147" headerRowBorderDxfId="149" tableBorderDxfId="148" totalsRowBorderDxfId="146">
  <autoFilter ref="B10:O18">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autoFilter>
  <tableColumns count="14">
    <tableColumn id="1" name="Costos de la oficina" totalsRowLabel="Subtotal" dataDxfId="145" totalsRowDxfId="144"/>
    <tableColumn id="2" name="Ene" totalsRowFunction="sum" dataDxfId="38" totalsRowDxfId="143"/>
    <tableColumn id="3" name="Feb" totalsRowFunction="sum" dataDxfId="37" totalsRowDxfId="142"/>
    <tableColumn id="4" name="Mar" totalsRowFunction="sum" dataDxfId="36" totalsRowDxfId="141"/>
    <tableColumn id="5" name="Abr" totalsRowFunction="sum" dataDxfId="35" totalsRowDxfId="140"/>
    <tableColumn id="6" name="May" totalsRowFunction="sum" dataDxfId="34" totalsRowDxfId="139"/>
    <tableColumn id="7" name="Jun" totalsRowFunction="sum" dataDxfId="33" totalsRowDxfId="138"/>
    <tableColumn id="8" name="Jul" totalsRowFunction="sum" dataDxfId="32" totalsRowDxfId="137"/>
    <tableColumn id="9" name="Ago" totalsRowFunction="sum" dataDxfId="31" totalsRowDxfId="136"/>
    <tableColumn id="10" name="Sep" totalsRowFunction="sum" dataDxfId="30" totalsRowDxfId="135"/>
    <tableColumn id="11" name="Oct" totalsRowFunction="sum" dataDxfId="29" totalsRowDxfId="134"/>
    <tableColumn id="12" name="Nov" totalsRowFunction="sum" dataDxfId="28" totalsRowDxfId="133"/>
    <tableColumn id="13" name="Dic" totalsRowFunction="sum" dataDxfId="26" totalsRowDxfId="132"/>
    <tableColumn id="14" name="AÑO" totalsRowFunction="sum" dataDxfId="27" totalsRowDxfId="131">
      <calculatedColumnFormula>SUM(C11:N11)</calculatedColumnFormula>
    </tableColumn>
  </tableColumns>
  <tableStyleInfo name="TableStyleLight8" showFirstColumn="1" showLastColumn="1" showRowStripes="0" showColumnStripes="0"/>
  <extLst>
    <ext xmlns:x14="http://schemas.microsoft.com/office/spreadsheetml/2009/9/main" uri="{504A1905-F514-4f6f-8877-14C23A59335A}">
      <x14:table altTextSummary="Escriba los costos mensuales planificados de la oficina en esta tabla. El total se calcula automáticamente al final."/>
    </ext>
  </extLst>
</table>
</file>

<file path=xl/tables/table2.xml><?xml version="1.0" encoding="utf-8"?>
<table xmlns="http://schemas.openxmlformats.org/spreadsheetml/2006/main" id="2" name="Planificados_de_marketing" displayName="Planificados_de_marketing" ref="B21:O28" totalsRowCount="1" headerRowDxfId="130" totalsRowDxfId="127" headerRowBorderDxfId="129" tableBorderDxfId="128" totalsRowBorderDxfId="126">
  <autoFilter ref="B21:O27">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autoFilter>
  <tableColumns count="14">
    <tableColumn id="1" name="Costos de marketing" totalsRowLabel="Subtotal" dataDxfId="125" totalsRowDxfId="124"/>
    <tableColumn id="2" name="Ene" totalsRowFunction="sum" dataDxfId="25" totalsRowDxfId="123"/>
    <tableColumn id="3" name="Feb" totalsRowFunction="sum" dataDxfId="24" totalsRowDxfId="122"/>
    <tableColumn id="4" name="Mar" totalsRowFunction="sum" dataDxfId="23" totalsRowDxfId="121"/>
    <tableColumn id="5" name="Abr" totalsRowFunction="sum" dataDxfId="22" totalsRowDxfId="120"/>
    <tableColumn id="6" name="May" totalsRowFunction="sum" dataDxfId="21" totalsRowDxfId="119"/>
    <tableColumn id="7" name="Jun" totalsRowFunction="sum" dataDxfId="20" totalsRowDxfId="118"/>
    <tableColumn id="8" name="Jul" totalsRowFunction="sum" dataDxfId="19" totalsRowDxfId="117"/>
    <tableColumn id="9" name="Ago" totalsRowFunction="sum" dataDxfId="18" totalsRowDxfId="116"/>
    <tableColumn id="10" name="Sep" totalsRowFunction="sum" dataDxfId="17" totalsRowDxfId="115"/>
    <tableColumn id="11" name="Oct" totalsRowFunction="sum" dataDxfId="16" totalsRowDxfId="114"/>
    <tableColumn id="12" name="Nov" totalsRowFunction="sum" dataDxfId="15" totalsRowDxfId="113"/>
    <tableColumn id="13" name="Dic" totalsRowFunction="sum" dataDxfId="13" totalsRowDxfId="112"/>
    <tableColumn id="14" name="AÑO" totalsRowFunction="sum" dataDxfId="14" totalsRowDxfId="111">
      <calculatedColumnFormula>SUM(C22:N22)</calculatedColumnFormula>
    </tableColumn>
  </tableColumns>
  <tableStyleInfo name="TableStyleMedium1" showFirstColumn="1" showLastColumn="1" showRowStripes="0" showColumnStripes="0"/>
  <extLst>
    <ext xmlns:x14="http://schemas.microsoft.com/office/spreadsheetml/2009/9/main" uri="{504A1905-F514-4f6f-8877-14C23A59335A}">
      <x14:table altTextSummary="Escriba los costos mensuales planificados de marketing en esta tabla. El total se calcula automáticamente al final."/>
    </ext>
  </extLst>
</table>
</file>

<file path=xl/tables/table3.xml><?xml version="1.0" encoding="utf-8"?>
<table xmlns="http://schemas.openxmlformats.org/spreadsheetml/2006/main" id="3" name="Planificados_de_aprendizaje_y_viajes" displayName="Planificados_de_aprendizaje_y_viajes" ref="B30:O33" totalsRowCount="1" headerRowDxfId="110" totalsRowDxfId="107" headerRowBorderDxfId="109" tableBorderDxfId="108" totalsRowBorderDxfId="106">
  <autoFilter ref="B30:O32">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autoFilter>
  <tableColumns count="14">
    <tableColumn id="1" name="Aprendizaje y viajes" totalsRowLabel="Subtotal" dataDxfId="105" totalsRowDxfId="104"/>
    <tableColumn id="2" name="Ene" totalsRowFunction="sum" dataDxfId="12" totalsRowDxfId="103"/>
    <tableColumn id="3" name="Feb" totalsRowFunction="sum" dataDxfId="11" totalsRowDxfId="102"/>
    <tableColumn id="4" name="Mar" totalsRowFunction="sum" dataDxfId="10" totalsRowDxfId="101"/>
    <tableColumn id="5" name="Abr" totalsRowFunction="sum" dataDxfId="9" totalsRowDxfId="100"/>
    <tableColumn id="6" name="May" totalsRowFunction="sum" dataDxfId="8" totalsRowDxfId="99"/>
    <tableColumn id="7" name="Jun" totalsRowFunction="sum" dataDxfId="7" totalsRowDxfId="98"/>
    <tableColumn id="8" name="Jul" totalsRowFunction="sum" dataDxfId="6" totalsRowDxfId="97"/>
    <tableColumn id="9" name="Ago" totalsRowFunction="sum" dataDxfId="5" totalsRowDxfId="96"/>
    <tableColumn id="10" name="Sep" totalsRowFunction="sum" dataDxfId="4" totalsRowDxfId="95"/>
    <tableColumn id="11" name="Oct" totalsRowFunction="sum" dataDxfId="3" totalsRowDxfId="94"/>
    <tableColumn id="12" name="Nov" totalsRowFunction="sum" dataDxfId="2" totalsRowDxfId="93"/>
    <tableColumn id="13" name="Dic" totalsRowFunction="sum" dataDxfId="0" totalsRowDxfId="92"/>
    <tableColumn id="14" name="AÑO" totalsRowFunction="sum" dataDxfId="1" totalsRowDxfId="91">
      <calculatedColumnFormula>SUM(C31:N31)</calculatedColumnFormula>
    </tableColumn>
  </tableColumns>
  <tableStyleInfo name="TableStyleMedium1" showFirstColumn="1" showLastColumn="1" showRowStripes="0" showColumnStripes="0"/>
  <extLst>
    <ext xmlns:x14="http://schemas.microsoft.com/office/spreadsheetml/2009/9/main" uri="{504A1905-F514-4f6f-8877-14C23A59335A}">
      <x14:table altTextSummary="Escriba los costos mensuales planificados de aprendizaje y viajes en esta tabla. El total se calcula automáticamente al final."/>
    </ext>
  </extLst>
</table>
</file>

<file path=xl/tables/table4.xml><?xml version="1.0" encoding="utf-8"?>
<table xmlns="http://schemas.openxmlformats.org/spreadsheetml/2006/main" id="7" name="Planificados_por_empleado" displayName="Planificados_por_empleado" ref="B5:O8" totalsRowCount="1" headerRowDxfId="90" totalsRowDxfId="87" headerRowBorderDxfId="89" tableBorderDxfId="88" totalsRowBorderDxfId="86">
  <autoFilter ref="B5:O7">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autoFilter>
  <tableColumns count="14">
    <tableColumn id="1" name="Costos por empleado" totalsRowLabel="Subtotal" dataDxfId="85" totalsRowDxfId="84"/>
    <tableColumn id="2" name="Ene" totalsRowFunction="sum" dataDxfId="51" totalsRowDxfId="83">
      <calculatedColumnFormula>C5*0.27</calculatedColumnFormula>
    </tableColumn>
    <tableColumn id="3" name="Feb" totalsRowFunction="sum" dataDxfId="50" totalsRowDxfId="82">
      <calculatedColumnFormula>D5*0.27</calculatedColumnFormula>
    </tableColumn>
    <tableColumn id="4" name="Mar" totalsRowFunction="sum" dataDxfId="49" totalsRowDxfId="81">
      <calculatedColumnFormula>E5*0.27</calculatedColumnFormula>
    </tableColumn>
    <tableColumn id="5" name="Abr" totalsRowFunction="sum" dataDxfId="48" totalsRowDxfId="80">
      <calculatedColumnFormula>F5*0.27</calculatedColumnFormula>
    </tableColumn>
    <tableColumn id="6" name="May" totalsRowFunction="sum" dataDxfId="47" totalsRowDxfId="79">
      <calculatedColumnFormula>G5*0.27</calculatedColumnFormula>
    </tableColumn>
    <tableColumn id="7" name="Jun" totalsRowFunction="sum" dataDxfId="46" totalsRowDxfId="78">
      <calculatedColumnFormula>H5*0.27</calculatedColumnFormula>
    </tableColumn>
    <tableColumn id="8" name="Jul" totalsRowFunction="sum" dataDxfId="45" totalsRowDxfId="77">
      <calculatedColumnFormula>I5*0.27</calculatedColumnFormula>
    </tableColumn>
    <tableColumn id="9" name="Ago" totalsRowFunction="sum" dataDxfId="44" totalsRowDxfId="76">
      <calculatedColumnFormula>J5*0.27</calculatedColumnFormula>
    </tableColumn>
    <tableColumn id="10" name="Sep" totalsRowFunction="sum" dataDxfId="43" totalsRowDxfId="75">
      <calculatedColumnFormula>K5*0.27</calculatedColumnFormula>
    </tableColumn>
    <tableColumn id="11" name="Oct" totalsRowFunction="sum" dataDxfId="42" totalsRowDxfId="74">
      <calculatedColumnFormula>L5*0.27</calculatedColumnFormula>
    </tableColumn>
    <tableColumn id="12" name="Nov" totalsRowFunction="sum" dataDxfId="41" totalsRowDxfId="73">
      <calculatedColumnFormula>M5*0.27</calculatedColumnFormula>
    </tableColumn>
    <tableColumn id="13" name="Dic" totalsRowFunction="sum" dataDxfId="39" totalsRowDxfId="72">
      <calculatedColumnFormula>N5*0.27</calculatedColumnFormula>
    </tableColumn>
    <tableColumn id="14" name="AÑO" totalsRowFunction="sum" dataDxfId="40" totalsRowDxfId="71">
      <calculatedColumnFormula>SUM(C6:N6)</calculatedColumnFormula>
    </tableColumn>
  </tableColumns>
  <tableStyleInfo name="TableStyleMedium1" showFirstColumn="1" showLastColumn="1" showRowStripes="1" showColumnStripes="0"/>
  <extLst>
    <ext xmlns:x14="http://schemas.microsoft.com/office/spreadsheetml/2009/9/main" uri="{504A1905-F514-4f6f-8877-14C23A59335A}">
      <x14:table altTextSummary="Escriba los costos mensuales planificados por empleado en esta tabla. El total se calcula automáticamente al final."/>
    </ext>
  </extLst>
</table>
</file>

<file path=xl/tables/table5.xml><?xml version="1.0" encoding="utf-8"?>
<table xmlns="http://schemas.openxmlformats.org/spreadsheetml/2006/main" id="14" name="Total_planificado" displayName="Total_planificado" ref="B35:O37" totalsRowShown="0" headerRowDxfId="70" dataDxfId="68" headerRowBorderDxfId="69" tableBorderDxfId="67" totalsRowBorderDxfId="66">
  <autoFilter ref="B35:O37">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autoFilter>
  <tableColumns count="14">
    <tableColumn id="1" name="TOTALES" dataDxfId="65"/>
    <tableColumn id="2" name="Ene" dataDxfId="64">
      <calculatedColumnFormula>SUM($C35:C$36)</calculatedColumnFormula>
    </tableColumn>
    <tableColumn id="3" name="Feb" dataDxfId="63">
      <calculatedColumnFormula>SUM($C35:D$36)</calculatedColumnFormula>
    </tableColumn>
    <tableColumn id="4" name="Mar" dataDxfId="62">
      <calculatedColumnFormula>SUM($C35:E$36)</calculatedColumnFormula>
    </tableColumn>
    <tableColumn id="5" name="Abr" dataDxfId="61">
      <calculatedColumnFormula>SUM($C35:F$36)</calculatedColumnFormula>
    </tableColumn>
    <tableColumn id="6" name="May" dataDxfId="60">
      <calculatedColumnFormula>SUM($C35:G$36)</calculatedColumnFormula>
    </tableColumn>
    <tableColumn id="7" name="Jun" dataDxfId="59">
      <calculatedColumnFormula>SUM($C35:H$36)</calculatedColumnFormula>
    </tableColumn>
    <tableColumn id="8" name="Jul" dataDxfId="58">
      <calculatedColumnFormula>SUM($C35:I$36)</calculatedColumnFormula>
    </tableColumn>
    <tableColumn id="9" name="Ago" dataDxfId="57">
      <calculatedColumnFormula>SUM($C35:J$36)</calculatedColumnFormula>
    </tableColumn>
    <tableColumn id="10" name="Sep" dataDxfId="56">
      <calculatedColumnFormula>SUM($C35:K$36)</calculatedColumnFormula>
    </tableColumn>
    <tableColumn id="11" name="Oct" dataDxfId="55">
      <calculatedColumnFormula>SUM($C35:L$36)</calculatedColumnFormula>
    </tableColumn>
    <tableColumn id="12" name="Nov" dataDxfId="54">
      <calculatedColumnFormula>SUM($C35:M$36)</calculatedColumnFormula>
    </tableColumn>
    <tableColumn id="13" name="Dic" dataDxfId="53">
      <calculatedColumnFormula>SUM($C35:N$36)</calculatedColumnFormula>
    </tableColumn>
    <tableColumn id="14" name="Año" dataDxfId="52"/>
  </tableColumns>
  <tableStyleInfo showFirstColumn="1" showLastColumn="0" showRowStripes="0" showColumnStripes="0"/>
  <extLst>
    <ext xmlns:x14="http://schemas.microsoft.com/office/spreadsheetml/2009/9/main" uri="{504A1905-F514-4f6f-8877-14C23A59335A}">
      <x14:table altTextSummary="Los gastos planificados mensuales y totales se calculan automáticamente en esta tabla."/>
    </ext>
  </extLst>
</table>
</file>

<file path=xl/theme/theme1.xml><?xml version="1.0" encoding="utf-8"?>
<a:theme xmlns:a="http://schemas.openxmlformats.org/drawingml/2006/main" name="Office Theme">
  <a:themeElements>
    <a:clrScheme name="Custom 25">
      <a:dk1>
        <a:sysClr val="windowText" lastClr="000000"/>
      </a:dk1>
      <a:lt1>
        <a:srgbClr val="FFFFFF"/>
      </a:lt1>
      <a:dk2>
        <a:srgbClr val="2F4B83"/>
      </a:dk2>
      <a:lt2>
        <a:srgbClr val="F2F2F2"/>
      </a:lt2>
      <a:accent1>
        <a:srgbClr val="CC1D10"/>
      </a:accent1>
      <a:accent2>
        <a:srgbClr val="357B37"/>
      </a:accent2>
      <a:accent3>
        <a:srgbClr val="34A0DC"/>
      </a:accent3>
      <a:accent4>
        <a:srgbClr val="B71F66"/>
      </a:accent4>
      <a:accent5>
        <a:srgbClr val="255D77"/>
      </a:accent5>
      <a:accent6>
        <a:srgbClr val="EF4538"/>
      </a:accent6>
      <a:hlink>
        <a:srgbClr val="7DC6F3"/>
      </a:hlink>
      <a:folHlink>
        <a:srgbClr val="7DC6F3"/>
      </a:folHlink>
    </a:clrScheme>
    <a:fontScheme name="Custom 18">
      <a:majorFont>
        <a:latin typeface="Franklin Gothic Book"/>
        <a:ea typeface=""/>
        <a:cs typeface=""/>
      </a:majorFont>
      <a:minorFont>
        <a:latin typeface="Microsoft Sans Serif"/>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7" Type="http://schemas.openxmlformats.org/officeDocument/2006/relationships/table" Target="../tables/table5.x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table" Target="../tables/table4.xml"/><Relationship Id="rId5" Type="http://schemas.openxmlformats.org/officeDocument/2006/relationships/table" Target="../tables/table3.xml"/><Relationship Id="rId4"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B1:B8"/>
  <sheetViews>
    <sheetView topLeftCell="A5" workbookViewId="0"/>
  </sheetViews>
  <sheetFormatPr baseColWidth="10" defaultColWidth="9.140625" defaultRowHeight="12.75" x14ac:dyDescent="0.2"/>
  <cols>
    <col min="1" max="1" width="2.7109375" customWidth="1"/>
    <col min="2" max="2" width="75.42578125" customWidth="1"/>
    <col min="3" max="3" width="2.7109375" customWidth="1"/>
  </cols>
  <sheetData>
    <row r="1" spans="2:2" s="16" customFormat="1" ht="30" customHeight="1" x14ac:dyDescent="0.2">
      <c r="B1" s="17" t="s">
        <v>0</v>
      </c>
    </row>
    <row r="2" spans="2:2" ht="36.75" customHeight="1" x14ac:dyDescent="0.2">
      <c r="B2" s="23" t="s">
        <v>1</v>
      </c>
    </row>
    <row r="3" spans="2:2" ht="30" customHeight="1" x14ac:dyDescent="0.2">
      <c r="B3" s="23" t="s">
        <v>2</v>
      </c>
    </row>
    <row r="4" spans="2:2" ht="40.5" customHeight="1" x14ac:dyDescent="0.2">
      <c r="B4" s="23" t="s">
        <v>3</v>
      </c>
    </row>
    <row r="5" spans="2:2" ht="36" customHeight="1" x14ac:dyDescent="0.2">
      <c r="B5" s="23" t="s">
        <v>4</v>
      </c>
    </row>
    <row r="6" spans="2:2" ht="36" customHeight="1" x14ac:dyDescent="0.2">
      <c r="B6" s="25" t="s">
        <v>5</v>
      </c>
    </row>
    <row r="7" spans="2:2" ht="74.25" customHeight="1" x14ac:dyDescent="0.2">
      <c r="B7" s="23" t="s">
        <v>6</v>
      </c>
    </row>
    <row r="8" spans="2:2" ht="51.75" customHeight="1" x14ac:dyDescent="0.25">
      <c r="B8" s="24" t="s">
        <v>7</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theme="4"/>
    <pageSetUpPr autoPageBreaks="0" fitToPage="1"/>
  </sheetPr>
  <dimension ref="A1:T38"/>
  <sheetViews>
    <sheetView showGridLines="0" tabSelected="1" zoomScaleNormal="100" workbookViewId="0">
      <selection activeCell="C6" sqref="C6"/>
    </sheetView>
  </sheetViews>
  <sheetFormatPr baseColWidth="10" defaultColWidth="9.140625" defaultRowHeight="21" customHeight="1" x14ac:dyDescent="0.3"/>
  <cols>
    <col min="1" max="1" width="4.7109375" style="1" customWidth="1"/>
    <col min="2" max="2" width="40.28515625" style="1" customWidth="1"/>
    <col min="3" max="14" width="15.7109375" style="1" customWidth="1"/>
    <col min="15" max="15" width="16.28515625" style="1" customWidth="1"/>
    <col min="16" max="16" width="4.7109375" style="1" customWidth="1"/>
    <col min="17" max="17" width="1.7109375" style="1" customWidth="1"/>
    <col min="18" max="19" width="9.140625" style="1"/>
    <col min="20" max="20" width="11.140625" style="1" customWidth="1"/>
    <col min="21" max="16384" width="9.140625" style="1"/>
  </cols>
  <sheetData>
    <row r="1" spans="1:20" ht="24" customHeight="1" x14ac:dyDescent="0.3">
      <c r="A1" s="20" t="s">
        <v>8</v>
      </c>
      <c r="B1" s="9"/>
      <c r="C1" s="9"/>
      <c r="D1" s="9"/>
      <c r="E1" s="9"/>
      <c r="F1" s="6"/>
      <c r="G1" s="6"/>
      <c r="H1" s="6"/>
      <c r="I1" s="6"/>
      <c r="J1" s="6"/>
      <c r="K1" s="6"/>
      <c r="L1" s="6"/>
      <c r="M1" s="6"/>
      <c r="N1" s="6"/>
      <c r="O1" s="6"/>
      <c r="P1" s="42" t="s">
        <v>74</v>
      </c>
    </row>
    <row r="2" spans="1:20" ht="45" customHeight="1" x14ac:dyDescent="0.35">
      <c r="A2" s="18" t="s">
        <v>9</v>
      </c>
      <c r="B2" s="69" t="s">
        <v>17</v>
      </c>
      <c r="C2" s="69"/>
      <c r="D2" s="69"/>
      <c r="E2" s="44"/>
      <c r="F2" s="7"/>
      <c r="G2" s="7"/>
      <c r="H2" s="7"/>
      <c r="I2" s="7"/>
      <c r="J2" s="7"/>
      <c r="K2" s="66" t="s">
        <v>61</v>
      </c>
      <c r="L2" s="66"/>
      <c r="M2" s="66"/>
      <c r="N2" s="65" t="s">
        <v>69</v>
      </c>
      <c r="O2" s="65"/>
      <c r="P2" s="6"/>
    </row>
    <row r="3" spans="1:20" ht="30" customHeight="1" x14ac:dyDescent="0.3">
      <c r="A3" s="18" t="s">
        <v>10</v>
      </c>
      <c r="B3" s="69"/>
      <c r="C3" s="69"/>
      <c r="D3" s="69"/>
      <c r="E3" s="45"/>
      <c r="F3" s="8"/>
      <c r="G3" s="8"/>
      <c r="H3" s="8"/>
      <c r="I3" s="8"/>
      <c r="J3" s="8"/>
      <c r="K3" s="70" t="s">
        <v>62</v>
      </c>
      <c r="L3" s="70"/>
      <c r="M3" s="70"/>
      <c r="N3" s="65"/>
      <c r="O3" s="65"/>
      <c r="P3" s="6"/>
    </row>
    <row r="4" spans="1:20" s="10" customFormat="1" ht="49.5" customHeight="1" x14ac:dyDescent="0.3">
      <c r="A4" s="21" t="s">
        <v>11</v>
      </c>
      <c r="B4" s="11" t="s">
        <v>18</v>
      </c>
      <c r="C4" s="12" t="s">
        <v>45</v>
      </c>
      <c r="D4" s="12" t="s">
        <v>47</v>
      </c>
      <c r="E4" s="46" t="s">
        <v>49</v>
      </c>
      <c r="F4" s="12" t="s">
        <v>51</v>
      </c>
      <c r="G4" s="12" t="s">
        <v>53</v>
      </c>
      <c r="H4" s="12" t="s">
        <v>55</v>
      </c>
      <c r="I4" s="46" t="s">
        <v>57</v>
      </c>
      <c r="J4" s="12" t="s">
        <v>59</v>
      </c>
      <c r="K4" s="12" t="s">
        <v>63</v>
      </c>
      <c r="L4" s="12" t="s">
        <v>65</v>
      </c>
      <c r="M4" s="12" t="s">
        <v>67</v>
      </c>
      <c r="N4" s="46" t="s">
        <v>70</v>
      </c>
      <c r="O4" s="12" t="s">
        <v>72</v>
      </c>
      <c r="R4" s="63" t="s">
        <v>75</v>
      </c>
      <c r="S4" s="64"/>
      <c r="T4" s="64"/>
    </row>
    <row r="5" spans="1:20" s="2" customFormat="1" ht="24.95" customHeight="1" thickBot="1" x14ac:dyDescent="0.35">
      <c r="A5" s="22" t="s">
        <v>12</v>
      </c>
      <c r="B5" s="26" t="s">
        <v>19</v>
      </c>
      <c r="C5" s="40" t="s">
        <v>46</v>
      </c>
      <c r="D5" s="38" t="s">
        <v>48</v>
      </c>
      <c r="E5" s="47" t="s">
        <v>50</v>
      </c>
      <c r="F5" s="38" t="s">
        <v>52</v>
      </c>
      <c r="G5" s="38" t="s">
        <v>54</v>
      </c>
      <c r="H5" s="38" t="s">
        <v>56</v>
      </c>
      <c r="I5" s="38" t="s">
        <v>58</v>
      </c>
      <c r="J5" s="38" t="s">
        <v>60</v>
      </c>
      <c r="K5" s="38" t="s">
        <v>64</v>
      </c>
      <c r="L5" s="38" t="s">
        <v>66</v>
      </c>
      <c r="M5" s="38" t="s">
        <v>68</v>
      </c>
      <c r="N5" s="38" t="s">
        <v>71</v>
      </c>
      <c r="O5" s="39" t="s">
        <v>72</v>
      </c>
      <c r="R5" s="64"/>
      <c r="S5" s="64"/>
      <c r="T5" s="64"/>
    </row>
    <row r="6" spans="1:20" ht="24.95" customHeight="1" thickBot="1" x14ac:dyDescent="0.35">
      <c r="A6" s="19"/>
      <c r="B6" s="27" t="s">
        <v>20</v>
      </c>
      <c r="C6" s="71">
        <v>85000</v>
      </c>
      <c r="D6" s="72">
        <v>85000</v>
      </c>
      <c r="E6" s="72">
        <v>85000</v>
      </c>
      <c r="F6" s="72">
        <v>87500</v>
      </c>
      <c r="G6" s="72">
        <v>87500</v>
      </c>
      <c r="H6" s="72">
        <v>87500</v>
      </c>
      <c r="I6" s="72">
        <v>87500</v>
      </c>
      <c r="J6" s="72">
        <v>92400</v>
      </c>
      <c r="K6" s="72">
        <v>92400</v>
      </c>
      <c r="L6" s="72">
        <v>92400</v>
      </c>
      <c r="M6" s="72">
        <v>92400</v>
      </c>
      <c r="N6" s="72">
        <v>92400</v>
      </c>
      <c r="O6" s="50">
        <f>SUM(C6:N6)</f>
        <v>1067000</v>
      </c>
      <c r="R6" s="64"/>
      <c r="S6" s="64"/>
      <c r="T6" s="64"/>
    </row>
    <row r="7" spans="1:20" ht="24.95" customHeight="1" thickBot="1" x14ac:dyDescent="0.35">
      <c r="A7" s="19"/>
      <c r="B7" s="27" t="s">
        <v>21</v>
      </c>
      <c r="C7" s="71">
        <f t="shared" ref="C7:N7" si="0">C6*0.27</f>
        <v>22950</v>
      </c>
      <c r="D7" s="72">
        <f t="shared" si="0"/>
        <v>22950</v>
      </c>
      <c r="E7" s="72">
        <f t="shared" si="0"/>
        <v>22950</v>
      </c>
      <c r="F7" s="72">
        <f t="shared" si="0"/>
        <v>23625</v>
      </c>
      <c r="G7" s="72">
        <f t="shared" si="0"/>
        <v>23625</v>
      </c>
      <c r="H7" s="72">
        <f t="shared" si="0"/>
        <v>23625</v>
      </c>
      <c r="I7" s="72">
        <f t="shared" si="0"/>
        <v>23625</v>
      </c>
      <c r="J7" s="72">
        <f t="shared" si="0"/>
        <v>24948</v>
      </c>
      <c r="K7" s="72">
        <f t="shared" si="0"/>
        <v>24948</v>
      </c>
      <c r="L7" s="72">
        <f t="shared" si="0"/>
        <v>24948</v>
      </c>
      <c r="M7" s="72">
        <f t="shared" si="0"/>
        <v>24948</v>
      </c>
      <c r="N7" s="72">
        <f t="shared" si="0"/>
        <v>24948</v>
      </c>
      <c r="O7" s="50">
        <f>SUM(C7:N7)</f>
        <v>288090</v>
      </c>
      <c r="R7" s="64"/>
      <c r="S7" s="64"/>
      <c r="T7" s="64"/>
    </row>
    <row r="8" spans="1:20" ht="24.95" customHeight="1" x14ac:dyDescent="0.3">
      <c r="A8" s="19"/>
      <c r="B8" s="28" t="s">
        <v>22</v>
      </c>
      <c r="C8" s="51">
        <f>SUBTOTAL(109,Planificados_por_empleado[Ene])</f>
        <v>107950</v>
      </c>
      <c r="D8" s="52">
        <f>SUBTOTAL(109,Planificados_por_empleado[Feb])</f>
        <v>107950</v>
      </c>
      <c r="E8" s="52">
        <f>SUBTOTAL(109,Planificados_por_empleado[Mar])</f>
        <v>107950</v>
      </c>
      <c r="F8" s="52">
        <f>SUBTOTAL(109,Planificados_por_empleado[Abr])</f>
        <v>111125</v>
      </c>
      <c r="G8" s="52">
        <f>SUBTOTAL(109,Planificados_por_empleado[May])</f>
        <v>111125</v>
      </c>
      <c r="H8" s="52">
        <f>SUBTOTAL(109,Planificados_por_empleado[Jun])</f>
        <v>111125</v>
      </c>
      <c r="I8" s="52">
        <f>SUBTOTAL(109,Planificados_por_empleado[Jul])</f>
        <v>111125</v>
      </c>
      <c r="J8" s="52">
        <f>SUBTOTAL(109,Planificados_por_empleado[Ago])</f>
        <v>117348</v>
      </c>
      <c r="K8" s="52">
        <f>SUBTOTAL(109,Planificados_por_empleado[Sep])</f>
        <v>117348</v>
      </c>
      <c r="L8" s="52">
        <f>SUBTOTAL(109,Planificados_por_empleado[Oct])</f>
        <v>117348</v>
      </c>
      <c r="M8" s="52">
        <f>SUBTOTAL(109,Planificados_por_empleado[Nov])</f>
        <v>117348</v>
      </c>
      <c r="N8" s="52">
        <f>SUBTOTAL(109,Planificados_por_empleado[Dic])</f>
        <v>117348</v>
      </c>
      <c r="O8" s="53">
        <f>SUBTOTAL(109,Planificados_por_empleado[AÑO])</f>
        <v>1355090</v>
      </c>
      <c r="R8" s="64"/>
      <c r="S8" s="64"/>
      <c r="T8" s="64"/>
    </row>
    <row r="9" spans="1:20" ht="21" customHeight="1" thickBot="1" x14ac:dyDescent="0.35">
      <c r="A9" s="19"/>
      <c r="B9" s="67"/>
      <c r="C9" s="67"/>
      <c r="D9" s="3"/>
      <c r="E9" s="3"/>
      <c r="F9" s="3"/>
      <c r="G9" s="3"/>
      <c r="H9" s="3"/>
      <c r="I9" s="3"/>
      <c r="J9" s="3"/>
      <c r="K9" s="3"/>
      <c r="L9" s="3"/>
      <c r="M9" s="3"/>
      <c r="N9" s="3"/>
      <c r="O9" s="4"/>
      <c r="R9" s="64"/>
      <c r="S9" s="64"/>
      <c r="T9" s="64"/>
    </row>
    <row r="10" spans="1:20" ht="24.95" customHeight="1" thickBot="1" x14ac:dyDescent="0.35">
      <c r="A10" s="19" t="s">
        <v>13</v>
      </c>
      <c r="B10" s="35" t="s">
        <v>23</v>
      </c>
      <c r="C10" s="32" t="s">
        <v>46</v>
      </c>
      <c r="D10" s="33" t="s">
        <v>48</v>
      </c>
      <c r="E10" s="48" t="s">
        <v>50</v>
      </c>
      <c r="F10" s="33" t="s">
        <v>52</v>
      </c>
      <c r="G10" s="33" t="s">
        <v>54</v>
      </c>
      <c r="H10" s="33" t="s">
        <v>56</v>
      </c>
      <c r="I10" s="33" t="s">
        <v>58</v>
      </c>
      <c r="J10" s="33" t="s">
        <v>60</v>
      </c>
      <c r="K10" s="33" t="s">
        <v>64</v>
      </c>
      <c r="L10" s="33" t="s">
        <v>66</v>
      </c>
      <c r="M10" s="33" t="s">
        <v>68</v>
      </c>
      <c r="N10" s="33" t="s">
        <v>71</v>
      </c>
      <c r="O10" s="34" t="s">
        <v>72</v>
      </c>
      <c r="R10" s="64"/>
      <c r="S10" s="64"/>
      <c r="T10" s="64"/>
    </row>
    <row r="11" spans="1:20" ht="24.95" customHeight="1" thickBot="1" x14ac:dyDescent="0.35">
      <c r="A11" s="19"/>
      <c r="B11" s="43" t="s">
        <v>24</v>
      </c>
      <c r="C11" s="71">
        <v>9800</v>
      </c>
      <c r="D11" s="72">
        <v>9800</v>
      </c>
      <c r="E11" s="72">
        <v>9800</v>
      </c>
      <c r="F11" s="72">
        <v>9800</v>
      </c>
      <c r="G11" s="72">
        <v>9800</v>
      </c>
      <c r="H11" s="72">
        <v>9800</v>
      </c>
      <c r="I11" s="72">
        <v>9800</v>
      </c>
      <c r="J11" s="72">
        <v>9800</v>
      </c>
      <c r="K11" s="72">
        <v>9800</v>
      </c>
      <c r="L11" s="72">
        <v>9800</v>
      </c>
      <c r="M11" s="72">
        <v>9800</v>
      </c>
      <c r="N11" s="72">
        <v>9800</v>
      </c>
      <c r="O11" s="50">
        <f t="shared" ref="O11:O18" si="1">SUM(C11:N11)</f>
        <v>117600</v>
      </c>
      <c r="R11" s="64"/>
      <c r="S11" s="64"/>
      <c r="T11" s="64"/>
    </row>
    <row r="12" spans="1:20" ht="24.95" customHeight="1" thickBot="1" x14ac:dyDescent="0.35">
      <c r="A12" s="19"/>
      <c r="B12" s="43" t="s">
        <v>25</v>
      </c>
      <c r="C12" s="71"/>
      <c r="D12" s="72">
        <v>400</v>
      </c>
      <c r="E12" s="72">
        <v>400</v>
      </c>
      <c r="F12" s="72">
        <v>100</v>
      </c>
      <c r="G12" s="72">
        <v>100</v>
      </c>
      <c r="H12" s="72">
        <v>100</v>
      </c>
      <c r="I12" s="72">
        <v>100</v>
      </c>
      <c r="J12" s="72">
        <v>100</v>
      </c>
      <c r="K12" s="72">
        <v>100</v>
      </c>
      <c r="L12" s="72">
        <v>100</v>
      </c>
      <c r="M12" s="72">
        <v>400</v>
      </c>
      <c r="N12" s="72">
        <v>400</v>
      </c>
      <c r="O12" s="50">
        <f t="shared" si="1"/>
        <v>2300</v>
      </c>
      <c r="R12" s="64"/>
      <c r="S12" s="64"/>
      <c r="T12" s="64"/>
    </row>
    <row r="13" spans="1:20" ht="24.95" customHeight="1" thickBot="1" x14ac:dyDescent="0.35">
      <c r="A13" s="19"/>
      <c r="B13" s="43" t="s">
        <v>26</v>
      </c>
      <c r="C13" s="71">
        <v>300</v>
      </c>
      <c r="D13" s="72">
        <v>300</v>
      </c>
      <c r="E13" s="72">
        <v>300</v>
      </c>
      <c r="F13" s="72">
        <v>300</v>
      </c>
      <c r="G13" s="72">
        <v>300</v>
      </c>
      <c r="H13" s="72">
        <v>300</v>
      </c>
      <c r="I13" s="72">
        <v>300</v>
      </c>
      <c r="J13" s="72">
        <v>300</v>
      </c>
      <c r="K13" s="72">
        <v>300</v>
      </c>
      <c r="L13" s="72">
        <v>300</v>
      </c>
      <c r="M13" s="72">
        <v>300</v>
      </c>
      <c r="N13" s="72">
        <v>300</v>
      </c>
      <c r="O13" s="50">
        <f t="shared" si="1"/>
        <v>3600</v>
      </c>
      <c r="R13" s="64"/>
      <c r="S13" s="64"/>
      <c r="T13" s="64"/>
    </row>
    <row r="14" spans="1:20" ht="24.95" customHeight="1" thickBot="1" x14ac:dyDescent="0.35">
      <c r="A14" s="19"/>
      <c r="B14" s="43" t="s">
        <v>27</v>
      </c>
      <c r="C14" s="71">
        <v>40</v>
      </c>
      <c r="D14" s="72">
        <v>40</v>
      </c>
      <c r="E14" s="72">
        <v>40</v>
      </c>
      <c r="F14" s="72">
        <v>40</v>
      </c>
      <c r="G14" s="72">
        <v>40</v>
      </c>
      <c r="H14" s="72">
        <v>40</v>
      </c>
      <c r="I14" s="72">
        <v>40</v>
      </c>
      <c r="J14" s="72">
        <v>40</v>
      </c>
      <c r="K14" s="72">
        <v>40</v>
      </c>
      <c r="L14" s="72">
        <v>40</v>
      </c>
      <c r="M14" s="72">
        <v>40</v>
      </c>
      <c r="N14" s="72">
        <v>40</v>
      </c>
      <c r="O14" s="50">
        <f t="shared" si="1"/>
        <v>480</v>
      </c>
    </row>
    <row r="15" spans="1:20" ht="24.95" customHeight="1" thickBot="1" x14ac:dyDescent="0.35">
      <c r="A15" s="19"/>
      <c r="B15" s="43" t="s">
        <v>28</v>
      </c>
      <c r="C15" s="71">
        <v>250</v>
      </c>
      <c r="D15" s="72">
        <v>250</v>
      </c>
      <c r="E15" s="72">
        <v>250</v>
      </c>
      <c r="F15" s="72">
        <v>250</v>
      </c>
      <c r="G15" s="72">
        <v>250</v>
      </c>
      <c r="H15" s="72">
        <v>250</v>
      </c>
      <c r="I15" s="72">
        <v>250</v>
      </c>
      <c r="J15" s="72">
        <v>250</v>
      </c>
      <c r="K15" s="72">
        <v>250</v>
      </c>
      <c r="L15" s="72">
        <v>250</v>
      </c>
      <c r="M15" s="72">
        <v>250</v>
      </c>
      <c r="N15" s="72">
        <v>250</v>
      </c>
      <c r="O15" s="50">
        <f t="shared" si="1"/>
        <v>3000</v>
      </c>
    </row>
    <row r="16" spans="1:20" ht="24.95" customHeight="1" thickBot="1" x14ac:dyDescent="0.35">
      <c r="A16" s="19"/>
      <c r="B16" s="43" t="s">
        <v>29</v>
      </c>
      <c r="C16" s="71">
        <v>180</v>
      </c>
      <c r="D16" s="72">
        <v>180</v>
      </c>
      <c r="E16" s="72">
        <v>180</v>
      </c>
      <c r="F16" s="72">
        <v>180</v>
      </c>
      <c r="G16" s="72">
        <v>180</v>
      </c>
      <c r="H16" s="72">
        <v>180</v>
      </c>
      <c r="I16" s="72">
        <v>180</v>
      </c>
      <c r="J16" s="72">
        <v>180</v>
      </c>
      <c r="K16" s="72">
        <v>180</v>
      </c>
      <c r="L16" s="72">
        <v>180</v>
      </c>
      <c r="M16" s="72">
        <v>180</v>
      </c>
      <c r="N16" s="72">
        <v>180</v>
      </c>
      <c r="O16" s="50">
        <f t="shared" si="1"/>
        <v>2160</v>
      </c>
    </row>
    <row r="17" spans="1:15" ht="24.95" customHeight="1" thickBot="1" x14ac:dyDescent="0.35">
      <c r="A17" s="19"/>
      <c r="B17" s="43" t="s">
        <v>30</v>
      </c>
      <c r="C17" s="71">
        <v>200</v>
      </c>
      <c r="D17" s="72">
        <v>200</v>
      </c>
      <c r="E17" s="72">
        <v>200</v>
      </c>
      <c r="F17" s="72">
        <v>200</v>
      </c>
      <c r="G17" s="72">
        <v>200</v>
      </c>
      <c r="H17" s="72">
        <v>200</v>
      </c>
      <c r="I17" s="72">
        <v>200</v>
      </c>
      <c r="J17" s="72">
        <v>200</v>
      </c>
      <c r="K17" s="72">
        <v>200</v>
      </c>
      <c r="L17" s="72">
        <v>200</v>
      </c>
      <c r="M17" s="72">
        <v>200</v>
      </c>
      <c r="N17" s="72">
        <v>200</v>
      </c>
      <c r="O17" s="50">
        <f t="shared" si="1"/>
        <v>2400</v>
      </c>
    </row>
    <row r="18" spans="1:15" ht="24.95" customHeight="1" thickBot="1" x14ac:dyDescent="0.35">
      <c r="A18" s="19"/>
      <c r="B18" s="43" t="s">
        <v>31</v>
      </c>
      <c r="C18" s="71">
        <v>600</v>
      </c>
      <c r="D18" s="72">
        <v>600</v>
      </c>
      <c r="E18" s="72">
        <v>600</v>
      </c>
      <c r="F18" s="72">
        <v>600</v>
      </c>
      <c r="G18" s="72">
        <v>600</v>
      </c>
      <c r="H18" s="72">
        <v>600</v>
      </c>
      <c r="I18" s="72">
        <v>600</v>
      </c>
      <c r="J18" s="72">
        <v>600</v>
      </c>
      <c r="K18" s="72">
        <v>600</v>
      </c>
      <c r="L18" s="72">
        <v>600</v>
      </c>
      <c r="M18" s="72">
        <v>600</v>
      </c>
      <c r="N18" s="72">
        <v>600</v>
      </c>
      <c r="O18" s="50">
        <f t="shared" si="1"/>
        <v>7200</v>
      </c>
    </row>
    <row r="19" spans="1:15" ht="24.95" customHeight="1" thickBot="1" x14ac:dyDescent="0.35">
      <c r="A19" s="19"/>
      <c r="B19" s="41" t="s">
        <v>22</v>
      </c>
      <c r="C19" s="54">
        <f>SUBTOTAL(109,Planificados_de_la_oficina[Ene])</f>
        <v>11370</v>
      </c>
      <c r="D19" s="55">
        <f>SUBTOTAL(109,Planificados_de_la_oficina[Feb])</f>
        <v>11770</v>
      </c>
      <c r="E19" s="55">
        <f>SUBTOTAL(109,Planificados_de_la_oficina[Mar])</f>
        <v>11770</v>
      </c>
      <c r="F19" s="55">
        <f>SUBTOTAL(109,Planificados_de_la_oficina[Abr])</f>
        <v>11470</v>
      </c>
      <c r="G19" s="55">
        <f>SUBTOTAL(109,Planificados_de_la_oficina[May])</f>
        <v>11470</v>
      </c>
      <c r="H19" s="55">
        <f>SUBTOTAL(109,Planificados_de_la_oficina[Jun])</f>
        <v>11470</v>
      </c>
      <c r="I19" s="55">
        <f>SUBTOTAL(109,Planificados_de_la_oficina[Jul])</f>
        <v>11470</v>
      </c>
      <c r="J19" s="55">
        <f>SUBTOTAL(109,Planificados_de_la_oficina[Ago])</f>
        <v>11470</v>
      </c>
      <c r="K19" s="55">
        <f>SUBTOTAL(109,Planificados_de_la_oficina[Sep])</f>
        <v>11470</v>
      </c>
      <c r="L19" s="55">
        <f>SUBTOTAL(109,Planificados_de_la_oficina[Oct])</f>
        <v>11470</v>
      </c>
      <c r="M19" s="55">
        <f>SUBTOTAL(109,Planificados_de_la_oficina[Nov])</f>
        <v>11770</v>
      </c>
      <c r="N19" s="55">
        <f>SUBTOTAL(109,Planificados_de_la_oficina[Dic])</f>
        <v>11770</v>
      </c>
      <c r="O19" s="56">
        <f>SUBTOTAL(109,Planificados_de_la_oficina[AÑO])</f>
        <v>138740</v>
      </c>
    </row>
    <row r="20" spans="1:15" ht="21" customHeight="1" x14ac:dyDescent="0.3">
      <c r="A20" s="19"/>
      <c r="B20" s="68"/>
      <c r="C20" s="68"/>
      <c r="D20" s="3"/>
      <c r="E20" s="3"/>
      <c r="F20" s="5"/>
      <c r="G20" s="5"/>
      <c r="H20" s="5"/>
      <c r="I20" s="5"/>
      <c r="J20" s="5"/>
      <c r="K20" s="5"/>
      <c r="L20" s="5"/>
      <c r="M20" s="5"/>
      <c r="N20" s="5"/>
      <c r="O20" s="4"/>
    </row>
    <row r="21" spans="1:15" ht="24.95" customHeight="1" thickBot="1" x14ac:dyDescent="0.35">
      <c r="A21" s="19" t="s">
        <v>14</v>
      </c>
      <c r="B21" s="36" t="s">
        <v>32</v>
      </c>
      <c r="C21" s="30" t="s">
        <v>46</v>
      </c>
      <c r="D21" s="30" t="s">
        <v>48</v>
      </c>
      <c r="E21" s="49" t="s">
        <v>50</v>
      </c>
      <c r="F21" s="30" t="s">
        <v>52</v>
      </c>
      <c r="G21" s="30" t="s">
        <v>54</v>
      </c>
      <c r="H21" s="30" t="s">
        <v>56</v>
      </c>
      <c r="I21" s="30" t="s">
        <v>58</v>
      </c>
      <c r="J21" s="30" t="s">
        <v>60</v>
      </c>
      <c r="K21" s="30" t="s">
        <v>64</v>
      </c>
      <c r="L21" s="30" t="s">
        <v>66</v>
      </c>
      <c r="M21" s="30" t="s">
        <v>68</v>
      </c>
      <c r="N21" s="30" t="s">
        <v>71</v>
      </c>
      <c r="O21" s="31" t="s">
        <v>72</v>
      </c>
    </row>
    <row r="22" spans="1:15" ht="24.95" customHeight="1" thickBot="1" x14ac:dyDescent="0.35">
      <c r="A22" s="19"/>
      <c r="B22" s="27" t="s">
        <v>33</v>
      </c>
      <c r="C22" s="73">
        <v>500</v>
      </c>
      <c r="D22" s="74">
        <v>500</v>
      </c>
      <c r="E22" s="74">
        <v>500</v>
      </c>
      <c r="F22" s="74">
        <v>500</v>
      </c>
      <c r="G22" s="74">
        <v>500</v>
      </c>
      <c r="H22" s="74">
        <v>500</v>
      </c>
      <c r="I22" s="74">
        <v>500</v>
      </c>
      <c r="J22" s="74">
        <v>500</v>
      </c>
      <c r="K22" s="74">
        <v>500</v>
      </c>
      <c r="L22" s="74">
        <v>500</v>
      </c>
      <c r="M22" s="74">
        <v>500</v>
      </c>
      <c r="N22" s="74">
        <v>500</v>
      </c>
      <c r="O22" s="50">
        <f t="shared" ref="O22:O27" si="2">SUM(C22:N22)</f>
        <v>6000</v>
      </c>
    </row>
    <row r="23" spans="1:15" ht="24.95" customHeight="1" thickBot="1" x14ac:dyDescent="0.35">
      <c r="A23" s="19"/>
      <c r="B23" s="27" t="s">
        <v>34</v>
      </c>
      <c r="C23" s="73">
        <v>200</v>
      </c>
      <c r="D23" s="74">
        <v>200</v>
      </c>
      <c r="E23" s="74">
        <v>200</v>
      </c>
      <c r="F23" s="74">
        <v>200</v>
      </c>
      <c r="G23" s="74">
        <v>200</v>
      </c>
      <c r="H23" s="74">
        <v>1000</v>
      </c>
      <c r="I23" s="74">
        <v>200</v>
      </c>
      <c r="J23" s="74">
        <v>200</v>
      </c>
      <c r="K23" s="74">
        <v>200</v>
      </c>
      <c r="L23" s="74">
        <v>200</v>
      </c>
      <c r="M23" s="74">
        <v>200</v>
      </c>
      <c r="N23" s="74">
        <v>1000</v>
      </c>
      <c r="O23" s="50">
        <f t="shared" si="2"/>
        <v>4000</v>
      </c>
    </row>
    <row r="24" spans="1:15" ht="24.95" customHeight="1" thickBot="1" x14ac:dyDescent="0.35">
      <c r="A24" s="19"/>
      <c r="B24" s="27" t="s">
        <v>35</v>
      </c>
      <c r="C24" s="73">
        <v>5000</v>
      </c>
      <c r="D24" s="74">
        <v>0</v>
      </c>
      <c r="E24" s="74">
        <v>0</v>
      </c>
      <c r="F24" s="74">
        <v>5000</v>
      </c>
      <c r="G24" s="74">
        <v>0</v>
      </c>
      <c r="H24" s="74">
        <v>0</v>
      </c>
      <c r="I24" s="74">
        <v>5000</v>
      </c>
      <c r="J24" s="74">
        <v>0</v>
      </c>
      <c r="K24" s="74">
        <v>0</v>
      </c>
      <c r="L24" s="74">
        <v>5000</v>
      </c>
      <c r="M24" s="74">
        <v>0</v>
      </c>
      <c r="N24" s="74">
        <v>0</v>
      </c>
      <c r="O24" s="50">
        <f t="shared" si="2"/>
        <v>20000</v>
      </c>
    </row>
    <row r="25" spans="1:15" ht="24.95" customHeight="1" thickBot="1" x14ac:dyDescent="0.35">
      <c r="A25" s="19"/>
      <c r="B25" s="27" t="s">
        <v>36</v>
      </c>
      <c r="C25" s="73">
        <v>200</v>
      </c>
      <c r="D25" s="74">
        <v>200</v>
      </c>
      <c r="E25" s="74">
        <v>200</v>
      </c>
      <c r="F25" s="74">
        <v>200</v>
      </c>
      <c r="G25" s="74">
        <v>200</v>
      </c>
      <c r="H25" s="74">
        <v>200</v>
      </c>
      <c r="I25" s="74">
        <v>200</v>
      </c>
      <c r="J25" s="74">
        <v>200</v>
      </c>
      <c r="K25" s="74">
        <v>200</v>
      </c>
      <c r="L25" s="74">
        <v>200</v>
      </c>
      <c r="M25" s="74">
        <v>200</v>
      </c>
      <c r="N25" s="74">
        <v>200</v>
      </c>
      <c r="O25" s="50">
        <f t="shared" si="2"/>
        <v>2400</v>
      </c>
    </row>
    <row r="26" spans="1:15" ht="24.95" customHeight="1" thickBot="1" x14ac:dyDescent="0.35">
      <c r="A26" s="19"/>
      <c r="B26" s="27" t="s">
        <v>37</v>
      </c>
      <c r="C26" s="73">
        <v>2000</v>
      </c>
      <c r="D26" s="74">
        <v>2000</v>
      </c>
      <c r="E26" s="74">
        <v>2000</v>
      </c>
      <c r="F26" s="74">
        <v>5000</v>
      </c>
      <c r="G26" s="74">
        <v>2000</v>
      </c>
      <c r="H26" s="74">
        <v>2000</v>
      </c>
      <c r="I26" s="74">
        <v>2000</v>
      </c>
      <c r="J26" s="74">
        <v>5000</v>
      </c>
      <c r="K26" s="74">
        <v>2000</v>
      </c>
      <c r="L26" s="74">
        <v>2000</v>
      </c>
      <c r="M26" s="74">
        <v>2000</v>
      </c>
      <c r="N26" s="74">
        <v>5000</v>
      </c>
      <c r="O26" s="50">
        <f t="shared" si="2"/>
        <v>33000</v>
      </c>
    </row>
    <row r="27" spans="1:15" ht="24.95" customHeight="1" thickBot="1" x14ac:dyDescent="0.35">
      <c r="A27" s="19"/>
      <c r="B27" s="27" t="s">
        <v>38</v>
      </c>
      <c r="C27" s="73">
        <v>200</v>
      </c>
      <c r="D27" s="74">
        <v>200</v>
      </c>
      <c r="E27" s="74">
        <v>200</v>
      </c>
      <c r="F27" s="74">
        <v>200</v>
      </c>
      <c r="G27" s="74">
        <v>200</v>
      </c>
      <c r="H27" s="74">
        <v>200</v>
      </c>
      <c r="I27" s="74">
        <v>200</v>
      </c>
      <c r="J27" s="74">
        <v>200</v>
      </c>
      <c r="K27" s="74">
        <v>200</v>
      </c>
      <c r="L27" s="74">
        <v>200</v>
      </c>
      <c r="M27" s="74">
        <v>200</v>
      </c>
      <c r="N27" s="74">
        <v>200</v>
      </c>
      <c r="O27" s="50">
        <f t="shared" si="2"/>
        <v>2400</v>
      </c>
    </row>
    <row r="28" spans="1:15" ht="24.95" customHeight="1" x14ac:dyDescent="0.3">
      <c r="A28" s="19"/>
      <c r="B28" s="29" t="s">
        <v>22</v>
      </c>
      <c r="C28" s="51">
        <f>SUBTOTAL(109,Planificados_de_marketing[Ene])</f>
        <v>8100</v>
      </c>
      <c r="D28" s="52">
        <f>SUBTOTAL(109,Planificados_de_marketing[Feb])</f>
        <v>3100</v>
      </c>
      <c r="E28" s="52">
        <f>SUBTOTAL(109,Planificados_de_marketing[Mar])</f>
        <v>3100</v>
      </c>
      <c r="F28" s="52">
        <f>SUBTOTAL(109,Planificados_de_marketing[Abr])</f>
        <v>11100</v>
      </c>
      <c r="G28" s="52">
        <f>SUBTOTAL(109,Planificados_de_marketing[May])</f>
        <v>3100</v>
      </c>
      <c r="H28" s="52">
        <f>SUBTOTAL(109,Planificados_de_marketing[Jun])</f>
        <v>3900</v>
      </c>
      <c r="I28" s="52">
        <f>SUBTOTAL(109,Planificados_de_marketing[Jul])</f>
        <v>8100</v>
      </c>
      <c r="J28" s="52">
        <f>SUBTOTAL(109,Planificados_de_marketing[Ago])</f>
        <v>6100</v>
      </c>
      <c r="K28" s="52">
        <f>SUBTOTAL(109,Planificados_de_marketing[Sep])</f>
        <v>3100</v>
      </c>
      <c r="L28" s="52">
        <f>SUBTOTAL(109,Planificados_de_marketing[Oct])</f>
        <v>8100</v>
      </c>
      <c r="M28" s="52">
        <f>SUBTOTAL(109,Planificados_de_marketing[Nov])</f>
        <v>3100</v>
      </c>
      <c r="N28" s="52">
        <f>SUBTOTAL(109,Planificados_de_marketing[Dic])</f>
        <v>6900</v>
      </c>
      <c r="O28" s="53">
        <f>SUBTOTAL(109,Planificados_de_marketing[AÑO])</f>
        <v>67800</v>
      </c>
    </row>
    <row r="29" spans="1:15" ht="21" customHeight="1" x14ac:dyDescent="0.3">
      <c r="A29" s="19"/>
      <c r="B29" s="67"/>
      <c r="C29" s="67"/>
      <c r="D29" s="5"/>
      <c r="E29" s="5"/>
      <c r="F29" s="5"/>
      <c r="G29" s="5"/>
      <c r="H29" s="5"/>
      <c r="I29" s="5"/>
      <c r="J29" s="5"/>
      <c r="K29" s="5"/>
      <c r="L29" s="5"/>
      <c r="M29" s="5"/>
      <c r="N29" s="5"/>
      <c r="O29" s="4"/>
    </row>
    <row r="30" spans="1:15" ht="21" customHeight="1" thickBot="1" x14ac:dyDescent="0.35">
      <c r="A30" s="19" t="s">
        <v>15</v>
      </c>
      <c r="B30" s="37" t="s">
        <v>39</v>
      </c>
      <c r="C30" s="30" t="s">
        <v>46</v>
      </c>
      <c r="D30" s="30" t="s">
        <v>48</v>
      </c>
      <c r="E30" s="49" t="s">
        <v>50</v>
      </c>
      <c r="F30" s="30" t="s">
        <v>52</v>
      </c>
      <c r="G30" s="30" t="s">
        <v>54</v>
      </c>
      <c r="H30" s="30" t="s">
        <v>56</v>
      </c>
      <c r="I30" s="30" t="s">
        <v>58</v>
      </c>
      <c r="J30" s="30" t="s">
        <v>60</v>
      </c>
      <c r="K30" s="30" t="s">
        <v>64</v>
      </c>
      <c r="L30" s="30" t="s">
        <v>66</v>
      </c>
      <c r="M30" s="30" t="s">
        <v>68</v>
      </c>
      <c r="N30" s="30" t="s">
        <v>71</v>
      </c>
      <c r="O30" s="31" t="s">
        <v>72</v>
      </c>
    </row>
    <row r="31" spans="1:15" ht="21" customHeight="1" thickBot="1" x14ac:dyDescent="0.35">
      <c r="A31" s="19"/>
      <c r="B31" s="27" t="s">
        <v>40</v>
      </c>
      <c r="C31" s="73">
        <v>2000</v>
      </c>
      <c r="D31" s="74">
        <v>2000</v>
      </c>
      <c r="E31" s="74">
        <v>2000</v>
      </c>
      <c r="F31" s="74">
        <v>2000</v>
      </c>
      <c r="G31" s="74">
        <v>2000</v>
      </c>
      <c r="H31" s="74">
        <v>2000</v>
      </c>
      <c r="I31" s="74">
        <v>2000</v>
      </c>
      <c r="J31" s="74">
        <v>2000</v>
      </c>
      <c r="K31" s="74">
        <v>2000</v>
      </c>
      <c r="L31" s="74">
        <v>2000</v>
      </c>
      <c r="M31" s="74">
        <v>2000</v>
      </c>
      <c r="N31" s="74">
        <v>2000</v>
      </c>
      <c r="O31" s="57">
        <f>SUM(C31:N31)</f>
        <v>24000</v>
      </c>
    </row>
    <row r="32" spans="1:15" ht="21" customHeight="1" thickBot="1" x14ac:dyDescent="0.35">
      <c r="A32" s="19"/>
      <c r="B32" s="27" t="s">
        <v>41</v>
      </c>
      <c r="C32" s="73">
        <v>2000</v>
      </c>
      <c r="D32" s="74">
        <v>2000</v>
      </c>
      <c r="E32" s="74">
        <v>2000</v>
      </c>
      <c r="F32" s="74">
        <v>2000</v>
      </c>
      <c r="G32" s="74">
        <v>2000</v>
      </c>
      <c r="H32" s="74">
        <v>2000</v>
      </c>
      <c r="I32" s="74">
        <v>2000</v>
      </c>
      <c r="J32" s="74">
        <v>2000</v>
      </c>
      <c r="K32" s="74">
        <v>2000</v>
      </c>
      <c r="L32" s="74">
        <v>2000</v>
      </c>
      <c r="M32" s="74">
        <v>2000</v>
      </c>
      <c r="N32" s="74">
        <v>2000</v>
      </c>
      <c r="O32" s="57">
        <f>SUM(C32:N32)</f>
        <v>24000</v>
      </c>
    </row>
    <row r="33" spans="1:15" ht="21" customHeight="1" x14ac:dyDescent="0.3">
      <c r="A33" s="19"/>
      <c r="B33" s="29" t="s">
        <v>22</v>
      </c>
      <c r="C33" s="58">
        <f>SUBTOTAL(109,Planificados_de_aprendizaje_y_viajes[Ene])</f>
        <v>4000</v>
      </c>
      <c r="D33" s="59">
        <f>SUBTOTAL(109,Planificados_de_aprendizaje_y_viajes[Feb])</f>
        <v>4000</v>
      </c>
      <c r="E33" s="59">
        <f>SUBTOTAL(109,Planificados_de_aprendizaje_y_viajes[Mar])</f>
        <v>4000</v>
      </c>
      <c r="F33" s="59">
        <f>SUBTOTAL(109,Planificados_de_aprendizaje_y_viajes[Abr])</f>
        <v>4000</v>
      </c>
      <c r="G33" s="59">
        <f>SUBTOTAL(109,Planificados_de_aprendizaje_y_viajes[May])</f>
        <v>4000</v>
      </c>
      <c r="H33" s="59">
        <f>SUBTOTAL(109,Planificados_de_aprendizaje_y_viajes[Jun])</f>
        <v>4000</v>
      </c>
      <c r="I33" s="59">
        <f>SUBTOTAL(109,Planificados_de_aprendizaje_y_viajes[Jul])</f>
        <v>4000</v>
      </c>
      <c r="J33" s="59">
        <f>SUBTOTAL(109,Planificados_de_aprendizaje_y_viajes[Ago])</f>
        <v>4000</v>
      </c>
      <c r="K33" s="59">
        <f>SUBTOTAL(109,Planificados_de_aprendizaje_y_viajes[Sep])</f>
        <v>4000</v>
      </c>
      <c r="L33" s="59">
        <f>SUBTOTAL(109,Planificados_de_aprendizaje_y_viajes[Oct])</f>
        <v>4000</v>
      </c>
      <c r="M33" s="59">
        <f>SUBTOTAL(109,Planificados_de_aprendizaje_y_viajes[Nov])</f>
        <v>4000</v>
      </c>
      <c r="N33" s="59">
        <f>SUBTOTAL(109,Planificados_de_aprendizaje_y_viajes[Dic])</f>
        <v>4000</v>
      </c>
      <c r="O33" s="60">
        <f>SUBTOTAL(109,Planificados_de_aprendizaje_y_viajes[AÑO])</f>
        <v>48000</v>
      </c>
    </row>
    <row r="34" spans="1:15" ht="21" customHeight="1" x14ac:dyDescent="0.3">
      <c r="A34" s="19"/>
      <c r="B34" s="67"/>
      <c r="C34" s="67"/>
      <c r="D34" s="4"/>
      <c r="E34" s="4"/>
      <c r="F34" s="4"/>
      <c r="G34" s="4"/>
      <c r="H34" s="4"/>
      <c r="I34" s="4"/>
      <c r="J34" s="4"/>
      <c r="K34" s="4"/>
      <c r="L34" s="4"/>
      <c r="M34" s="4"/>
      <c r="N34" s="4"/>
      <c r="O34" s="4"/>
    </row>
    <row r="35" spans="1:15" ht="24.95" customHeight="1" thickBot="1" x14ac:dyDescent="0.35">
      <c r="A35" s="19" t="s">
        <v>16</v>
      </c>
      <c r="B35" s="13" t="s">
        <v>42</v>
      </c>
      <c r="C35" s="15" t="s">
        <v>46</v>
      </c>
      <c r="D35" s="15" t="s">
        <v>48</v>
      </c>
      <c r="E35" s="15" t="s">
        <v>50</v>
      </c>
      <c r="F35" s="15" t="s">
        <v>52</v>
      </c>
      <c r="G35" s="15" t="s">
        <v>54</v>
      </c>
      <c r="H35" s="15" t="s">
        <v>56</v>
      </c>
      <c r="I35" s="15" t="s">
        <v>58</v>
      </c>
      <c r="J35" s="15" t="s">
        <v>60</v>
      </c>
      <c r="K35" s="15" t="s">
        <v>64</v>
      </c>
      <c r="L35" s="15" t="s">
        <v>66</v>
      </c>
      <c r="M35" s="15" t="s">
        <v>68</v>
      </c>
      <c r="N35" s="15" t="s">
        <v>71</v>
      </c>
      <c r="O35" s="15" t="s">
        <v>73</v>
      </c>
    </row>
    <row r="36" spans="1:15" ht="24.95" customHeight="1" thickBot="1" x14ac:dyDescent="0.35">
      <c r="A36" s="19"/>
      <c r="B36" s="14" t="s">
        <v>43</v>
      </c>
      <c r="C36" s="61">
        <f>Planificados_de_aprendizaje_y_viajes[[#Totals],[Ene]]+Planificados_de_marketing[[#Totals],[Ene]]+Planificados_de_la_oficina[[#Totals],[Ene]]+Planificados_por_empleado[[#Totals],[Ene]]</f>
        <v>131420</v>
      </c>
      <c r="D36" s="61">
        <f>Planificados_de_aprendizaje_y_viajes[[#Totals],[Feb]]+Planificados_de_marketing[[#Totals],[Feb]]+Planificados_de_la_oficina[[#Totals],[Feb]]+Planificados_por_empleado[[#Totals],[Feb]]</f>
        <v>126820</v>
      </c>
      <c r="E36" s="61">
        <f>Planificados_de_aprendizaje_y_viajes[[#Totals],[Mar]]+Planificados_de_marketing[[#Totals],[Mar]]+Planificados_de_la_oficina[[#Totals],[Mar]]+Planificados_por_empleado[[#Totals],[Mar]]</f>
        <v>126820</v>
      </c>
      <c r="F36" s="61">
        <f>Planificados_de_aprendizaje_y_viajes[[#Totals],[Abr]]+Planificados_de_marketing[[#Totals],[Abr]]+Planificados_de_la_oficina[[#Totals],[Abr]]+Planificados_por_empleado[[#Totals],[Abr]]</f>
        <v>137695</v>
      </c>
      <c r="G36" s="61">
        <f>Planificados_de_aprendizaje_y_viajes[[#Totals],[May]]+Planificados_de_marketing[[#Totals],[May]]+Planificados_de_la_oficina[[#Totals],[May]]+Planificados_por_empleado[[#Totals],[May]]</f>
        <v>129695</v>
      </c>
      <c r="H36" s="61">
        <f>Planificados_de_aprendizaje_y_viajes[[#Totals],[Jun]]+Planificados_de_marketing[[#Totals],[Jun]]+Planificados_de_la_oficina[[#Totals],[Jun]]+Planificados_por_empleado[[#Totals],[Jun]]</f>
        <v>130495</v>
      </c>
      <c r="I36" s="62">
        <f>Planificados_de_aprendizaje_y_viajes[[#Totals],[Jul]]+Planificados_de_marketing[[#Totals],[Jul]]+Planificados_de_la_oficina[[#Totals],[Jul]]+Planificados_por_empleado[[#Totals],[Jul]]</f>
        <v>134695</v>
      </c>
      <c r="J36" s="61">
        <f>Planificados_de_aprendizaje_y_viajes[[#Totals],[Ago]]+Planificados_de_marketing[[#Totals],[Ago]]+Planificados_de_la_oficina[[#Totals],[Ago]]+Planificados_por_empleado[[#Totals],[Ago]]</f>
        <v>138918</v>
      </c>
      <c r="K36" s="61">
        <f>Planificados_de_aprendizaje_y_viajes[[#Totals],[Sep]]+Planificados_de_marketing[[#Totals],[Sep]]+Planificados_de_la_oficina[[#Totals],[Sep]]+Planificados_por_empleado[[#Totals],[Sep]]</f>
        <v>135918</v>
      </c>
      <c r="L36" s="61">
        <f>Planificados_de_aprendizaje_y_viajes[[#Totals],[Oct]]+Planificados_de_marketing[[#Totals],[Oct]]+Planificados_de_la_oficina[[#Totals],[Oct]]+Planificados_por_empleado[[#Totals],[Oct]]</f>
        <v>140918</v>
      </c>
      <c r="M36" s="61">
        <f>Planificados_de_aprendizaje_y_viajes[[#Totals],[Nov]]+Planificados_de_marketing[[#Totals],[Nov]]+Planificados_de_la_oficina[[#Totals],[Nov]]+Planificados_por_empleado[[#Totals],[Nov]]</f>
        <v>136218</v>
      </c>
      <c r="N36" s="61">
        <f>Planificados_de_aprendizaje_y_viajes[[#Totals],[Dic]]+Planificados_de_marketing[[#Totals],[Dic]]+Planificados_de_la_oficina[[#Totals],[Dic]]+Planificados_por_empleado[[#Totals],[Dic]]</f>
        <v>140018</v>
      </c>
      <c r="O36" s="61">
        <f>Planificados_de_aprendizaje_y_viajes[[#Totals],[AÑO]]+Planificados_de_marketing[[#Totals],[AÑO]]+Planificados_de_la_oficina[[#Totals],[AÑO]]+Planificados_por_empleado[[#Totals],[AÑO]]</f>
        <v>1609630</v>
      </c>
    </row>
    <row r="37" spans="1:15" ht="24.95" customHeight="1" x14ac:dyDescent="0.3">
      <c r="A37" s="19"/>
      <c r="B37" s="14" t="s">
        <v>44</v>
      </c>
      <c r="C37" s="61">
        <f>SUM($C$36:C36)</f>
        <v>131420</v>
      </c>
      <c r="D37" s="61">
        <f>SUM($C$36:D36)</f>
        <v>258240</v>
      </c>
      <c r="E37" s="61">
        <f>SUM($C$36:E36)</f>
        <v>385060</v>
      </c>
      <c r="F37" s="61">
        <f>SUM($C$36:F36)</f>
        <v>522755</v>
      </c>
      <c r="G37" s="61">
        <f>SUM($C$36:G36)</f>
        <v>652450</v>
      </c>
      <c r="H37" s="61">
        <f>SUM($C$36:H36)</f>
        <v>782945</v>
      </c>
      <c r="I37" s="61">
        <f>SUM($C$36:I36)</f>
        <v>917640</v>
      </c>
      <c r="J37" s="61">
        <f>SUM($C$36:J36)</f>
        <v>1056558</v>
      </c>
      <c r="K37" s="61">
        <f>SUM($C$36:K36)</f>
        <v>1192476</v>
      </c>
      <c r="L37" s="61">
        <f>SUM($C$36:L36)</f>
        <v>1333394</v>
      </c>
      <c r="M37" s="61">
        <f>SUM($C$36:M36)</f>
        <v>1469612</v>
      </c>
      <c r="N37" s="61">
        <f>SUM($C$36:N36)</f>
        <v>1609630</v>
      </c>
      <c r="O37" s="61"/>
    </row>
    <row r="38" spans="1:15" ht="21" customHeight="1" x14ac:dyDescent="0.3">
      <c r="A38" s="19"/>
      <c r="N38" s="2"/>
      <c r="O38" s="2"/>
    </row>
  </sheetData>
  <mergeCells count="9">
    <mergeCell ref="R4:T13"/>
    <mergeCell ref="N2:O3"/>
    <mergeCell ref="K2:M2"/>
    <mergeCell ref="B34:C34"/>
    <mergeCell ref="B29:C29"/>
    <mergeCell ref="B20:C20"/>
    <mergeCell ref="B9:C9"/>
    <mergeCell ref="B2:D3"/>
    <mergeCell ref="K3:M3"/>
  </mergeCells>
  <printOptions horizontalCentered="1"/>
  <pageMargins left="0.4" right="0.4" top="0.4" bottom="0.4" header="0.3" footer="0.3"/>
  <pageSetup paperSize="9" fitToHeight="0" orientation="landscape" r:id="rId1"/>
  <headerFooter differentFirst="1">
    <oddFooter>Page &amp;P of &amp;N</oddFooter>
  </headerFooter>
  <ignoredErrors>
    <ignoredError sqref="C6:N6 C36:O37" calculatedColumn="1"/>
    <ignoredError sqref="O12" emptyCellReference="1"/>
  </ignoredErrors>
  <drawing r:id="rId2"/>
  <tableParts count="5">
    <tablePart r:id="rId3"/>
    <tablePart r:id="rId4"/>
    <tablePart r:id="rId5"/>
    <tablePart r:id="rId6"/>
    <tablePart r:id="rId7"/>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INICIO</vt:lpstr>
      <vt:lpstr>GASTOS PLANIFICADOS</vt:lpstr>
      <vt:lpstr>titulo_hoja_calculo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Jonny Beltran</dc:creator>
  <cp:lastModifiedBy>Jonny Beltran</cp:lastModifiedBy>
  <dcterms:created xsi:type="dcterms:W3CDTF">2018-05-30T05:56:59Z</dcterms:created>
  <dcterms:modified xsi:type="dcterms:W3CDTF">2020-10-16T23:42:51Z</dcterms:modified>
</cp:coreProperties>
</file>